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 sajt\za sajt zaštićeno\"/>
    </mc:Choice>
  </mc:AlternateContent>
  <xr:revisionPtr revIDLastSave="0" documentId="8_{19B6D4AE-C989-4D19-8858-FE889EBAAD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Sheet1!$B$1:$AJ$239</definedName>
  </definedNames>
  <calcPr calcId="191029"/>
</workbook>
</file>

<file path=xl/calcChain.xml><?xml version="1.0" encoding="utf-8"?>
<calcChain xmlns="http://schemas.openxmlformats.org/spreadsheetml/2006/main">
  <c r="AJ193" i="1" l="1"/>
  <c r="AG191" i="1"/>
  <c r="AH119" i="1" l="1"/>
  <c r="AJ119" i="1" s="1"/>
  <c r="AI118" i="1"/>
  <c r="AI191" i="1"/>
  <c r="AH204" i="1"/>
  <c r="AH203" i="1" s="1"/>
  <c r="AI203" i="1"/>
  <c r="AG203" i="1"/>
  <c r="G203" i="1"/>
  <c r="AJ203" i="1" s="1"/>
  <c r="AJ204" i="1" l="1"/>
  <c r="AI188" i="1"/>
  <c r="J35" i="1"/>
  <c r="AH121" i="1" l="1"/>
  <c r="G191" i="1" l="1"/>
  <c r="AH187" i="1" l="1"/>
  <c r="AJ187" i="1" s="1"/>
  <c r="AJ186" i="1" s="1"/>
  <c r="AJ185" i="1" s="1"/>
  <c r="AG186" i="1"/>
  <c r="G186" i="1"/>
  <c r="AG183" i="1"/>
  <c r="G183" i="1"/>
  <c r="AG175" i="1"/>
  <c r="G175" i="1"/>
  <c r="AG162" i="1"/>
  <c r="G162" i="1"/>
  <c r="AG154" i="1"/>
  <c r="G154" i="1"/>
  <c r="AG152" i="1"/>
  <c r="G152" i="1"/>
  <c r="AG149" i="1"/>
  <c r="G149" i="1"/>
  <c r="AG144" i="1"/>
  <c r="G144" i="1"/>
  <c r="AG141" i="1"/>
  <c r="G141" i="1"/>
  <c r="AG136" i="1"/>
  <c r="G136" i="1"/>
  <c r="AG127" i="1"/>
  <c r="G127" i="1"/>
  <c r="AJ121" i="1"/>
  <c r="AG118" i="1"/>
  <c r="G118" i="1"/>
  <c r="AG115" i="1"/>
  <c r="G115" i="1"/>
  <c r="AG111" i="1"/>
  <c r="G111" i="1"/>
  <c r="AG105" i="1"/>
  <c r="G105" i="1"/>
  <c r="AG103" i="1"/>
  <c r="G103" i="1"/>
  <c r="AG101" i="1"/>
  <c r="G101" i="1"/>
  <c r="AG97" i="1"/>
  <c r="G97" i="1"/>
  <c r="AH93" i="1"/>
  <c r="AG92" i="1"/>
  <c r="G92" i="1"/>
  <c r="AG84" i="1"/>
  <c r="G84" i="1"/>
  <c r="AG80" i="1"/>
  <c r="G80" i="1"/>
  <c r="AH70" i="1"/>
  <c r="AJ70" i="1" s="1"/>
  <c r="AH67" i="1"/>
  <c r="AJ67" i="1" s="1"/>
  <c r="AG66" i="1"/>
  <c r="G66" i="1"/>
  <c r="AI60" i="1"/>
  <c r="AG60" i="1"/>
  <c r="G60" i="1"/>
  <c r="AH61" i="1"/>
  <c r="AJ61" i="1" s="1"/>
  <c r="G54" i="1"/>
  <c r="AH55" i="1"/>
  <c r="AJ55" i="1" s="1"/>
  <c r="AG49" i="1"/>
  <c r="G49" i="1"/>
  <c r="G33" i="1"/>
  <c r="AG29" i="1"/>
  <c r="G29" i="1"/>
  <c r="AG24" i="1"/>
  <c r="AH20" i="1"/>
  <c r="AH19" i="1" s="1"/>
  <c r="AI63" i="1"/>
  <c r="AI54" i="1"/>
  <c r="AI49" i="1"/>
  <c r="AI45" i="1"/>
  <c r="AI43" i="1"/>
  <c r="AI16" i="1"/>
  <c r="AI15" i="1" s="1"/>
  <c r="G78" i="1" l="1"/>
  <c r="AJ20" i="1"/>
  <c r="AJ19" i="1" s="1"/>
  <c r="AJ93" i="1"/>
  <c r="AH186" i="1"/>
  <c r="AH185" i="1" s="1"/>
  <c r="AI42" i="1"/>
  <c r="AI208" i="1" s="1"/>
  <c r="G226" i="1" s="1"/>
  <c r="G185" i="1"/>
  <c r="AG185" i="1" l="1"/>
  <c r="F27" i="1"/>
  <c r="AF27" i="1" s="1"/>
  <c r="G27" i="1"/>
  <c r="N27" i="1"/>
  <c r="P27" i="1" s="1"/>
  <c r="R27" i="1"/>
  <c r="T27" i="1"/>
  <c r="V27" i="1"/>
  <c r="AB27" i="1"/>
  <c r="AD27" i="1"/>
  <c r="AG27" i="1"/>
  <c r="AH28" i="1"/>
  <c r="AH27" i="1" s="1"/>
  <c r="AJ28" i="1"/>
  <c r="AJ27" i="1" s="1"/>
  <c r="AG21" i="1"/>
  <c r="AG19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H25" i="1"/>
  <c r="G24" i="1"/>
  <c r="G23" i="1" s="1"/>
  <c r="AH22" i="1"/>
  <c r="G19" i="1"/>
  <c r="G21" i="1"/>
  <c r="AH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G16" i="1"/>
  <c r="R154" i="1"/>
  <c r="AJ158" i="1"/>
  <c r="AH16" i="1" l="1"/>
  <c r="AH15" i="1" s="1"/>
  <c r="AJ17" i="1"/>
  <c r="AJ16" i="1" s="1"/>
  <c r="AJ15" i="1" s="1"/>
  <c r="AH24" i="1"/>
  <c r="AH23" i="1" s="1"/>
  <c r="AJ25" i="1"/>
  <c r="AJ24" i="1" s="1"/>
  <c r="AJ23" i="1" s="1"/>
  <c r="G18" i="1"/>
  <c r="D27" i="1"/>
  <c r="AJ22" i="1"/>
  <c r="AJ21" i="1" s="1"/>
  <c r="AJ18" i="1" s="1"/>
  <c r="AH21" i="1"/>
  <c r="AH18" i="1" s="1"/>
  <c r="J27" i="1"/>
  <c r="G26" i="1"/>
  <c r="AH120" i="1"/>
  <c r="AJ207" i="1"/>
  <c r="AJ202" i="1"/>
  <c r="AJ201" i="1" s="1"/>
  <c r="AJ200" i="1"/>
  <c r="D200" i="1" s="1"/>
  <c r="AJ198" i="1"/>
  <c r="AJ196" i="1"/>
  <c r="AJ195" i="1"/>
  <c r="AJ192" i="1"/>
  <c r="AJ173" i="1"/>
  <c r="AJ171" i="1" s="1"/>
  <c r="AJ160" i="1"/>
  <c r="AJ159" i="1"/>
  <c r="AJ157" i="1"/>
  <c r="AJ156" i="1"/>
  <c r="AJ155" i="1"/>
  <c r="AJ148" i="1"/>
  <c r="AJ147" i="1"/>
  <c r="AJ146" i="1"/>
  <c r="AJ145" i="1"/>
  <c r="AJ143" i="1"/>
  <c r="AJ110" i="1"/>
  <c r="AJ99" i="1"/>
  <c r="AJ34" i="1"/>
  <c r="AH207" i="1"/>
  <c r="AH205" i="1" s="1"/>
  <c r="AH202" i="1"/>
  <c r="AH201" i="1" s="1"/>
  <c r="AH200" i="1"/>
  <c r="AH199" i="1" s="1"/>
  <c r="AH198" i="1"/>
  <c r="AH197" i="1"/>
  <c r="AJ197" i="1" s="1"/>
  <c r="AH196" i="1"/>
  <c r="AH195" i="1"/>
  <c r="AH194" i="1"/>
  <c r="AJ194" i="1" s="1"/>
  <c r="AH192" i="1"/>
  <c r="AG205" i="1"/>
  <c r="AG201" i="1"/>
  <c r="AG199" i="1"/>
  <c r="AG188" i="1" s="1"/>
  <c r="AH184" i="1"/>
  <c r="AG182" i="1"/>
  <c r="AH181" i="1"/>
  <c r="AG174" i="1"/>
  <c r="AH173" i="1"/>
  <c r="AH171" i="1" s="1"/>
  <c r="AH170" i="1" s="1"/>
  <c r="AG171" i="1"/>
  <c r="AG170" i="1" s="1"/>
  <c r="AH155" i="1"/>
  <c r="AH166" i="1"/>
  <c r="AJ166" i="1" s="1"/>
  <c r="AH165" i="1"/>
  <c r="AJ165" i="1" s="1"/>
  <c r="AH164" i="1"/>
  <c r="AJ164" i="1" s="1"/>
  <c r="AH163" i="1"/>
  <c r="AH160" i="1"/>
  <c r="AH159" i="1"/>
  <c r="AH158" i="1"/>
  <c r="AH157" i="1"/>
  <c r="AH156" i="1"/>
  <c r="AH153" i="1"/>
  <c r="AH150" i="1"/>
  <c r="AH148" i="1"/>
  <c r="AH147" i="1"/>
  <c r="AH146" i="1"/>
  <c r="AH145" i="1"/>
  <c r="AH143" i="1"/>
  <c r="AH142" i="1"/>
  <c r="AH140" i="1"/>
  <c r="AJ140" i="1" s="1"/>
  <c r="AH139" i="1"/>
  <c r="AJ139" i="1" s="1"/>
  <c r="AH138" i="1"/>
  <c r="AJ138" i="1" s="1"/>
  <c r="AH137" i="1"/>
  <c r="AH134" i="1"/>
  <c r="AJ134" i="1" s="1"/>
  <c r="AH133" i="1"/>
  <c r="AJ133" i="1" s="1"/>
  <c r="AH132" i="1"/>
  <c r="AJ132" i="1" s="1"/>
  <c r="AH131" i="1"/>
  <c r="AJ131" i="1" s="1"/>
  <c r="AH130" i="1"/>
  <c r="AJ130" i="1" s="1"/>
  <c r="AH129" i="1"/>
  <c r="AJ129" i="1" s="1"/>
  <c r="AH128" i="1"/>
  <c r="AH126" i="1"/>
  <c r="AJ126" i="1" s="1"/>
  <c r="AH125" i="1"/>
  <c r="AJ125" i="1" s="1"/>
  <c r="AH124" i="1"/>
  <c r="AJ124" i="1" s="1"/>
  <c r="AH123" i="1"/>
  <c r="AJ123" i="1" s="1"/>
  <c r="AH122" i="1"/>
  <c r="AH116" i="1"/>
  <c r="AH113" i="1"/>
  <c r="AJ113" i="1" s="1"/>
  <c r="AH112" i="1"/>
  <c r="AH110" i="1"/>
  <c r="AH109" i="1" s="1"/>
  <c r="AG109" i="1"/>
  <c r="AH106" i="1"/>
  <c r="AH104" i="1"/>
  <c r="AH102" i="1"/>
  <c r="AH100" i="1"/>
  <c r="AJ100" i="1" s="1"/>
  <c r="AH99" i="1"/>
  <c r="AH98" i="1"/>
  <c r="AH96" i="1"/>
  <c r="AH95" i="1"/>
  <c r="AJ95" i="1" s="1"/>
  <c r="AH94" i="1"/>
  <c r="AJ94" i="1" s="1"/>
  <c r="AH87" i="1"/>
  <c r="AJ87" i="1" s="1"/>
  <c r="AH86" i="1"/>
  <c r="AJ86" i="1" s="1"/>
  <c r="AH85" i="1"/>
  <c r="AH83" i="1"/>
  <c r="AJ83" i="1" s="1"/>
  <c r="AH82" i="1"/>
  <c r="AH77" i="1"/>
  <c r="AH75" i="1"/>
  <c r="AH73" i="1"/>
  <c r="AJ73" i="1" s="1"/>
  <c r="AH72" i="1"/>
  <c r="AJ72" i="1" s="1"/>
  <c r="AH71" i="1"/>
  <c r="AJ71" i="1" s="1"/>
  <c r="AH69" i="1"/>
  <c r="AJ69" i="1" s="1"/>
  <c r="AH68" i="1"/>
  <c r="AG76" i="1"/>
  <c r="AG74" i="1"/>
  <c r="AH64" i="1"/>
  <c r="AH62" i="1"/>
  <c r="AH59" i="1"/>
  <c r="AJ59" i="1" s="1"/>
  <c r="AH58" i="1"/>
  <c r="AJ58" i="1" s="1"/>
  <c r="AH57" i="1"/>
  <c r="AJ57" i="1" s="1"/>
  <c r="AH56" i="1"/>
  <c r="AH53" i="1"/>
  <c r="AJ53" i="1" s="1"/>
  <c r="AH52" i="1"/>
  <c r="AJ52" i="1" s="1"/>
  <c r="AH51" i="1"/>
  <c r="AJ51" i="1" s="1"/>
  <c r="AH50" i="1"/>
  <c r="AH48" i="1"/>
  <c r="AJ48" i="1" s="1"/>
  <c r="AH47" i="1"/>
  <c r="AJ47" i="1" s="1"/>
  <c r="AH46" i="1"/>
  <c r="AJ46" i="1" s="1"/>
  <c r="AH44" i="1"/>
  <c r="AG63" i="1"/>
  <c r="AG54" i="1"/>
  <c r="AG45" i="1"/>
  <c r="AG43" i="1"/>
  <c r="AH41" i="1"/>
  <c r="AG40" i="1"/>
  <c r="AG39" i="1" s="1"/>
  <c r="AH38" i="1"/>
  <c r="AG37" i="1"/>
  <c r="AG36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R37" i="1"/>
  <c r="AH35" i="1"/>
  <c r="AJ35" i="1" s="1"/>
  <c r="AH34" i="1"/>
  <c r="AH32" i="1"/>
  <c r="AJ32" i="1" s="1"/>
  <c r="AH31" i="1"/>
  <c r="AJ31" i="1" s="1"/>
  <c r="AH30" i="1"/>
  <c r="AG33" i="1"/>
  <c r="AG26" i="1" s="1"/>
  <c r="AG18" i="1"/>
  <c r="AG15" i="1"/>
  <c r="AD136" i="1"/>
  <c r="T136" i="1"/>
  <c r="R136" i="1"/>
  <c r="R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G199" i="1"/>
  <c r="AF183" i="1"/>
  <c r="AF182" i="1" s="1"/>
  <c r="AE183" i="1"/>
  <c r="AE182" i="1" s="1"/>
  <c r="AD183" i="1"/>
  <c r="AD182" i="1" s="1"/>
  <c r="AC183" i="1"/>
  <c r="AC182" i="1" s="1"/>
  <c r="AB183" i="1"/>
  <c r="AB182" i="1" s="1"/>
  <c r="AA183" i="1"/>
  <c r="AA182" i="1" s="1"/>
  <c r="Z183" i="1"/>
  <c r="Z182" i="1" s="1"/>
  <c r="Y183" i="1"/>
  <c r="Y182" i="1" s="1"/>
  <c r="X183" i="1"/>
  <c r="X182" i="1" s="1"/>
  <c r="W183" i="1"/>
  <c r="W182" i="1" s="1"/>
  <c r="V183" i="1"/>
  <c r="V182" i="1" s="1"/>
  <c r="U183" i="1"/>
  <c r="U182" i="1" s="1"/>
  <c r="T183" i="1"/>
  <c r="T182" i="1" s="1"/>
  <c r="S183" i="1"/>
  <c r="S182" i="1" s="1"/>
  <c r="R183" i="1"/>
  <c r="R182" i="1" s="1"/>
  <c r="G182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G171" i="1"/>
  <c r="AE141" i="1"/>
  <c r="AD141" i="1"/>
  <c r="AC141" i="1"/>
  <c r="AA141" i="1"/>
  <c r="Z141" i="1"/>
  <c r="Y141" i="1"/>
  <c r="X141" i="1"/>
  <c r="W141" i="1"/>
  <c r="V141" i="1"/>
  <c r="U141" i="1"/>
  <c r="T141" i="1"/>
  <c r="S141" i="1"/>
  <c r="R141" i="1"/>
  <c r="AE136" i="1"/>
  <c r="AC136" i="1"/>
  <c r="AA136" i="1"/>
  <c r="Z136" i="1"/>
  <c r="Y136" i="1"/>
  <c r="X136" i="1"/>
  <c r="W136" i="1"/>
  <c r="V136" i="1"/>
  <c r="U136" i="1"/>
  <c r="S136" i="1"/>
  <c r="AE127" i="1"/>
  <c r="AD127" i="1"/>
  <c r="AC127" i="1"/>
  <c r="AA127" i="1"/>
  <c r="Z127" i="1"/>
  <c r="Y127" i="1"/>
  <c r="X127" i="1"/>
  <c r="W127" i="1"/>
  <c r="V127" i="1"/>
  <c r="U127" i="1"/>
  <c r="T127" i="1"/>
  <c r="S127" i="1"/>
  <c r="R127" i="1"/>
  <c r="AE118" i="1"/>
  <c r="AD118" i="1"/>
  <c r="AC118" i="1"/>
  <c r="AA118" i="1"/>
  <c r="Z118" i="1"/>
  <c r="Y118" i="1"/>
  <c r="X118" i="1"/>
  <c r="W118" i="1"/>
  <c r="V118" i="1"/>
  <c r="U118" i="1"/>
  <c r="T118" i="1"/>
  <c r="S118" i="1"/>
  <c r="R118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G76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G74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J191" i="1" l="1"/>
  <c r="AH127" i="1"/>
  <c r="AJ122" i="1"/>
  <c r="AH118" i="1"/>
  <c r="AH144" i="1"/>
  <c r="AJ154" i="1"/>
  <c r="AH154" i="1"/>
  <c r="AJ33" i="1"/>
  <c r="AH43" i="1"/>
  <c r="AJ44" i="1"/>
  <c r="AJ43" i="1" s="1"/>
  <c r="AJ56" i="1"/>
  <c r="AH54" i="1"/>
  <c r="AJ54" i="1" s="1"/>
  <c r="AH37" i="1"/>
  <c r="AH36" i="1" s="1"/>
  <c r="AJ38" i="1"/>
  <c r="AJ37" i="1" s="1"/>
  <c r="AJ36" i="1" s="1"/>
  <c r="AJ45" i="1"/>
  <c r="AH74" i="1"/>
  <c r="AJ75" i="1"/>
  <c r="AJ74" i="1" s="1"/>
  <c r="AJ85" i="1"/>
  <c r="AJ84" i="1" s="1"/>
  <c r="AH84" i="1"/>
  <c r="AH115" i="1"/>
  <c r="AJ116" i="1"/>
  <c r="AJ115" i="1" s="1"/>
  <c r="AH76" i="1"/>
  <c r="AJ77" i="1"/>
  <c r="AJ76" i="1" s="1"/>
  <c r="AJ96" i="1"/>
  <c r="AJ92" i="1" s="1"/>
  <c r="AH92" i="1"/>
  <c r="AJ102" i="1"/>
  <c r="AJ101" i="1" s="1"/>
  <c r="AH101" i="1"/>
  <c r="AJ137" i="1"/>
  <c r="AJ136" i="1" s="1"/>
  <c r="AH136" i="1"/>
  <c r="AJ142" i="1"/>
  <c r="AJ141" i="1" s="1"/>
  <c r="AH141" i="1"/>
  <c r="AJ144" i="1"/>
  <c r="AH40" i="1"/>
  <c r="AH39" i="1" s="1"/>
  <c r="AJ41" i="1"/>
  <c r="AJ82" i="1"/>
  <c r="AJ80" i="1" s="1"/>
  <c r="AH80" i="1"/>
  <c r="AJ98" i="1"/>
  <c r="AJ97" i="1" s="1"/>
  <c r="AH97" i="1"/>
  <c r="AJ104" i="1"/>
  <c r="AJ103" i="1" s="1"/>
  <c r="AH103" i="1"/>
  <c r="AJ112" i="1"/>
  <c r="AJ111" i="1" s="1"/>
  <c r="AJ108" i="1" s="1"/>
  <c r="AH111" i="1"/>
  <c r="AJ128" i="1"/>
  <c r="AJ127" i="1" s="1"/>
  <c r="AJ163" i="1"/>
  <c r="AJ162" i="1" s="1"/>
  <c r="AH162" i="1"/>
  <c r="AJ181" i="1"/>
  <c r="AJ175" i="1" s="1"/>
  <c r="AJ174" i="1" s="1"/>
  <c r="AH175" i="1"/>
  <c r="AH174" i="1" s="1"/>
  <c r="AJ120" i="1"/>
  <c r="AJ68" i="1"/>
  <c r="AJ66" i="1" s="1"/>
  <c r="AH66" i="1"/>
  <c r="AJ106" i="1"/>
  <c r="AJ105" i="1" s="1"/>
  <c r="AH105" i="1"/>
  <c r="AJ50" i="1"/>
  <c r="AJ49" i="1" s="1"/>
  <c r="AH49" i="1"/>
  <c r="AJ62" i="1"/>
  <c r="AJ60" i="1" s="1"/>
  <c r="AH60" i="1"/>
  <c r="AJ150" i="1"/>
  <c r="AJ149" i="1" s="1"/>
  <c r="AH149" i="1"/>
  <c r="AJ30" i="1"/>
  <c r="AJ29" i="1" s="1"/>
  <c r="AH29" i="1"/>
  <c r="AH63" i="1"/>
  <c r="AJ64" i="1"/>
  <c r="AJ63" i="1" s="1"/>
  <c r="AJ153" i="1"/>
  <c r="AJ152" i="1" s="1"/>
  <c r="AH152" i="1"/>
  <c r="AJ184" i="1"/>
  <c r="AJ183" i="1" s="1"/>
  <c r="AJ182" i="1" s="1"/>
  <c r="AH183" i="1"/>
  <c r="AH182" i="1" s="1"/>
  <c r="AH191" i="1"/>
  <c r="AH188" i="1" s="1"/>
  <c r="AH33" i="1"/>
  <c r="AG65" i="1"/>
  <c r="AG42" i="1"/>
  <c r="AG135" i="1"/>
  <c r="AH45" i="1"/>
  <c r="AG78" i="1"/>
  <c r="AG117" i="1"/>
  <c r="AG108" i="1"/>
  <c r="AJ199" i="1"/>
  <c r="D173" i="1"/>
  <c r="AJ118" i="1" l="1"/>
  <c r="AJ117" i="1" s="1"/>
  <c r="D116" i="1"/>
  <c r="AH65" i="1"/>
  <c r="AJ26" i="1"/>
  <c r="AG208" i="1"/>
  <c r="G221" i="1" s="1"/>
  <c r="AH108" i="1"/>
  <c r="AJ78" i="1"/>
  <c r="AH78" i="1"/>
  <c r="AH26" i="1"/>
  <c r="AJ42" i="1"/>
  <c r="AJ65" i="1"/>
  <c r="D181" i="1"/>
  <c r="AJ135" i="1"/>
  <c r="AH42" i="1"/>
  <c r="AH135" i="1"/>
  <c r="AH117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G63" i="1"/>
  <c r="J64" i="1"/>
  <c r="D35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V43" i="1"/>
  <c r="T43" i="1"/>
  <c r="R43" i="1"/>
  <c r="AD43" i="1"/>
  <c r="G43" i="1"/>
  <c r="AJ79" i="1"/>
  <c r="AJ81" i="1"/>
  <c r="AJ88" i="1"/>
  <c r="AJ89" i="1"/>
  <c r="AJ90" i="1"/>
  <c r="AJ91" i="1"/>
  <c r="AJ107" i="1"/>
  <c r="AJ114" i="1"/>
  <c r="AJ151" i="1"/>
  <c r="AJ161" i="1"/>
  <c r="AJ168" i="1"/>
  <c r="AJ169" i="1"/>
  <c r="AJ172" i="1"/>
  <c r="AJ176" i="1"/>
  <c r="AJ177" i="1"/>
  <c r="AJ179" i="1"/>
  <c r="AJ180" i="1"/>
  <c r="AJ190" i="1"/>
  <c r="AJ206" i="1"/>
  <c r="AJ40" i="1"/>
  <c r="AJ39" i="1" s="1"/>
  <c r="G15" i="1"/>
  <c r="G37" i="1"/>
  <c r="G36" i="1" s="1"/>
  <c r="AD18" i="1"/>
  <c r="V18" i="1"/>
  <c r="T18" i="1"/>
  <c r="R18" i="1"/>
  <c r="D34" i="1"/>
  <c r="J34" i="1"/>
  <c r="J25" i="1"/>
  <c r="AH208" i="1" l="1"/>
  <c r="D64" i="1"/>
  <c r="J46" i="1" l="1"/>
  <c r="H18" i="1"/>
  <c r="E207" i="1"/>
  <c r="E205" i="1" s="1"/>
  <c r="E202" i="1"/>
  <c r="E201" i="1" s="1"/>
  <c r="E199" i="1"/>
  <c r="E198" i="1"/>
  <c r="E197" i="1"/>
  <c r="E196" i="1"/>
  <c r="D196" i="1" s="1"/>
  <c r="E195" i="1"/>
  <c r="D195" i="1" s="1"/>
  <c r="E194" i="1"/>
  <c r="E192" i="1"/>
  <c r="E175" i="1"/>
  <c r="E171" i="1"/>
  <c r="E170" i="1" s="1"/>
  <c r="E166" i="1"/>
  <c r="E165" i="1"/>
  <c r="D165" i="1" s="1"/>
  <c r="E164" i="1"/>
  <c r="E163" i="1"/>
  <c r="E161" i="1"/>
  <c r="E160" i="1"/>
  <c r="E159" i="1"/>
  <c r="E158" i="1"/>
  <c r="E157" i="1"/>
  <c r="E156" i="1"/>
  <c r="E155" i="1"/>
  <c r="E153" i="1"/>
  <c r="E151" i="1"/>
  <c r="E150" i="1"/>
  <c r="E148" i="1"/>
  <c r="E147" i="1"/>
  <c r="E146" i="1"/>
  <c r="E145" i="1"/>
  <c r="E142" i="1"/>
  <c r="E140" i="1"/>
  <c r="E139" i="1"/>
  <c r="E138" i="1"/>
  <c r="E137" i="1"/>
  <c r="E134" i="1"/>
  <c r="E133" i="1"/>
  <c r="E132" i="1"/>
  <c r="E131" i="1"/>
  <c r="E130" i="1"/>
  <c r="E128" i="1"/>
  <c r="E126" i="1"/>
  <c r="E125" i="1"/>
  <c r="E124" i="1"/>
  <c r="E123" i="1"/>
  <c r="E122" i="1"/>
  <c r="E121" i="1"/>
  <c r="E120" i="1"/>
  <c r="E119" i="1"/>
  <c r="E115" i="1"/>
  <c r="E114" i="1"/>
  <c r="E113" i="1"/>
  <c r="E112" i="1"/>
  <c r="E110" i="1"/>
  <c r="E107" i="1"/>
  <c r="E106" i="1"/>
  <c r="E104" i="1"/>
  <c r="E103" i="1" s="1"/>
  <c r="E102" i="1"/>
  <c r="E100" i="1"/>
  <c r="E99" i="1"/>
  <c r="E98" i="1"/>
  <c r="E96" i="1"/>
  <c r="E95" i="1"/>
  <c r="E94" i="1"/>
  <c r="E93" i="1"/>
  <c r="E91" i="1"/>
  <c r="E90" i="1"/>
  <c r="E89" i="1"/>
  <c r="E88" i="1"/>
  <c r="E87" i="1"/>
  <c r="E86" i="1"/>
  <c r="E85" i="1"/>
  <c r="E83" i="1"/>
  <c r="E82" i="1"/>
  <c r="E81" i="1"/>
  <c r="E79" i="1"/>
  <c r="E76" i="1"/>
  <c r="E74" i="1"/>
  <c r="E66" i="1"/>
  <c r="E63" i="1"/>
  <c r="E62" i="1"/>
  <c r="E61" i="1"/>
  <c r="E59" i="1"/>
  <c r="E58" i="1"/>
  <c r="E57" i="1"/>
  <c r="E56" i="1"/>
  <c r="E55" i="1"/>
  <c r="E53" i="1"/>
  <c r="E52" i="1"/>
  <c r="E51" i="1"/>
  <c r="E50" i="1"/>
  <c r="E48" i="1"/>
  <c r="E47" i="1"/>
  <c r="E46" i="1"/>
  <c r="E43" i="1"/>
  <c r="E41" i="1"/>
  <c r="E37" i="1"/>
  <c r="E33" i="1"/>
  <c r="E32" i="1"/>
  <c r="E31" i="1"/>
  <c r="E30" i="1"/>
  <c r="F15" i="1"/>
  <c r="AF15" i="1" s="1"/>
  <c r="H118" i="1"/>
  <c r="H45" i="1"/>
  <c r="AE205" i="1"/>
  <c r="AD205" i="1"/>
  <c r="AC205" i="1"/>
  <c r="AA205" i="1"/>
  <c r="Z205" i="1"/>
  <c r="Y205" i="1"/>
  <c r="X205" i="1"/>
  <c r="W205" i="1"/>
  <c r="V205" i="1"/>
  <c r="U205" i="1"/>
  <c r="T205" i="1"/>
  <c r="S205" i="1"/>
  <c r="AE201" i="1"/>
  <c r="AD201" i="1"/>
  <c r="AC201" i="1"/>
  <c r="AA201" i="1"/>
  <c r="Z201" i="1"/>
  <c r="Y201" i="1"/>
  <c r="X201" i="1"/>
  <c r="W201" i="1"/>
  <c r="V201" i="1"/>
  <c r="U201" i="1"/>
  <c r="T201" i="1"/>
  <c r="S201" i="1"/>
  <c r="AE191" i="1"/>
  <c r="AD191" i="1"/>
  <c r="AC191" i="1"/>
  <c r="AA191" i="1"/>
  <c r="Z191" i="1"/>
  <c r="Y191" i="1"/>
  <c r="X191" i="1"/>
  <c r="W191" i="1"/>
  <c r="V191" i="1"/>
  <c r="U191" i="1"/>
  <c r="T191" i="1"/>
  <c r="S191" i="1"/>
  <c r="AE174" i="1"/>
  <c r="AD174" i="1"/>
  <c r="AC174" i="1"/>
  <c r="AA174" i="1"/>
  <c r="Z174" i="1"/>
  <c r="Y174" i="1"/>
  <c r="X174" i="1"/>
  <c r="W174" i="1"/>
  <c r="V174" i="1"/>
  <c r="U174" i="1"/>
  <c r="T174" i="1"/>
  <c r="S174" i="1"/>
  <c r="AE170" i="1"/>
  <c r="AD170" i="1"/>
  <c r="AC170" i="1"/>
  <c r="AA170" i="1"/>
  <c r="Z170" i="1"/>
  <c r="Y170" i="1"/>
  <c r="X170" i="1"/>
  <c r="W170" i="1"/>
  <c r="V170" i="1"/>
  <c r="U170" i="1"/>
  <c r="T170" i="1"/>
  <c r="S170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AE154" i="1"/>
  <c r="AD154" i="1"/>
  <c r="AC154" i="1"/>
  <c r="AA154" i="1"/>
  <c r="Z154" i="1"/>
  <c r="Y154" i="1"/>
  <c r="X154" i="1"/>
  <c r="W154" i="1"/>
  <c r="V154" i="1"/>
  <c r="U154" i="1"/>
  <c r="T154" i="1"/>
  <c r="S154" i="1"/>
  <c r="AE152" i="1"/>
  <c r="AD152" i="1"/>
  <c r="AC152" i="1"/>
  <c r="AA152" i="1"/>
  <c r="Z152" i="1"/>
  <c r="Y152" i="1"/>
  <c r="X152" i="1"/>
  <c r="W152" i="1"/>
  <c r="V152" i="1"/>
  <c r="U152" i="1"/>
  <c r="T152" i="1"/>
  <c r="S152" i="1"/>
  <c r="AE149" i="1"/>
  <c r="AD149" i="1"/>
  <c r="AC149" i="1"/>
  <c r="AA149" i="1"/>
  <c r="Z149" i="1"/>
  <c r="Y149" i="1"/>
  <c r="X149" i="1"/>
  <c r="W149" i="1"/>
  <c r="V149" i="1"/>
  <c r="U149" i="1"/>
  <c r="T149" i="1"/>
  <c r="S149" i="1"/>
  <c r="AE144" i="1"/>
  <c r="AD144" i="1"/>
  <c r="AC144" i="1"/>
  <c r="AA144" i="1"/>
  <c r="Z144" i="1"/>
  <c r="Y144" i="1"/>
  <c r="X144" i="1"/>
  <c r="W144" i="1"/>
  <c r="V144" i="1"/>
  <c r="U144" i="1"/>
  <c r="T144" i="1"/>
  <c r="T135" i="1" s="1"/>
  <c r="S144" i="1"/>
  <c r="AC117" i="1"/>
  <c r="X117" i="1"/>
  <c r="T117" i="1"/>
  <c r="AE111" i="1"/>
  <c r="AD111" i="1"/>
  <c r="AC111" i="1"/>
  <c r="AA111" i="1"/>
  <c r="Z111" i="1"/>
  <c r="Y111" i="1"/>
  <c r="X111" i="1"/>
  <c r="W111" i="1"/>
  <c r="V111" i="1"/>
  <c r="U111" i="1"/>
  <c r="T111" i="1"/>
  <c r="S111" i="1"/>
  <c r="AE109" i="1"/>
  <c r="AD109" i="1"/>
  <c r="AC109" i="1"/>
  <c r="AC108" i="1" s="1"/>
  <c r="AA109" i="1"/>
  <c r="AA108" i="1" s="1"/>
  <c r="Z109" i="1"/>
  <c r="Y109" i="1"/>
  <c r="Y108" i="1" s="1"/>
  <c r="X109" i="1"/>
  <c r="W109" i="1"/>
  <c r="W108" i="1" s="1"/>
  <c r="V109" i="1"/>
  <c r="V108" i="1" s="1"/>
  <c r="U109" i="1"/>
  <c r="U108" i="1" s="1"/>
  <c r="T109" i="1"/>
  <c r="S109" i="1"/>
  <c r="AE105" i="1"/>
  <c r="AD105" i="1"/>
  <c r="AC105" i="1"/>
  <c r="AA105" i="1"/>
  <c r="Z105" i="1"/>
  <c r="Y105" i="1"/>
  <c r="X105" i="1"/>
  <c r="W105" i="1"/>
  <c r="V105" i="1"/>
  <c r="U105" i="1"/>
  <c r="T105" i="1"/>
  <c r="S105" i="1"/>
  <c r="AE103" i="1"/>
  <c r="AD103" i="1"/>
  <c r="AC103" i="1"/>
  <c r="AA103" i="1"/>
  <c r="Z103" i="1"/>
  <c r="Y103" i="1"/>
  <c r="X103" i="1"/>
  <c r="W103" i="1"/>
  <c r="V103" i="1"/>
  <c r="U103" i="1"/>
  <c r="T103" i="1"/>
  <c r="S103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AE97" i="1"/>
  <c r="AD97" i="1"/>
  <c r="AC97" i="1"/>
  <c r="AA97" i="1"/>
  <c r="Z97" i="1"/>
  <c r="Y97" i="1"/>
  <c r="X97" i="1"/>
  <c r="W97" i="1"/>
  <c r="V97" i="1"/>
  <c r="U97" i="1"/>
  <c r="T97" i="1"/>
  <c r="S97" i="1"/>
  <c r="AE92" i="1"/>
  <c r="AD92" i="1"/>
  <c r="AC92" i="1"/>
  <c r="AA92" i="1"/>
  <c r="Z92" i="1"/>
  <c r="Y92" i="1"/>
  <c r="X92" i="1"/>
  <c r="W92" i="1"/>
  <c r="V92" i="1"/>
  <c r="U92" i="1"/>
  <c r="T92" i="1"/>
  <c r="S92" i="1"/>
  <c r="AE84" i="1"/>
  <c r="AD84" i="1"/>
  <c r="AC84" i="1"/>
  <c r="AA84" i="1"/>
  <c r="Z84" i="1"/>
  <c r="Y84" i="1"/>
  <c r="X84" i="1"/>
  <c r="W84" i="1"/>
  <c r="V84" i="1"/>
  <c r="U84" i="1"/>
  <c r="T84" i="1"/>
  <c r="S84" i="1"/>
  <c r="AE80" i="1"/>
  <c r="AD80" i="1"/>
  <c r="AC80" i="1"/>
  <c r="AA80" i="1"/>
  <c r="Z80" i="1"/>
  <c r="Y80" i="1"/>
  <c r="X80" i="1"/>
  <c r="W80" i="1"/>
  <c r="V80" i="1"/>
  <c r="U80" i="1"/>
  <c r="T80" i="1"/>
  <c r="S80" i="1"/>
  <c r="AE65" i="1"/>
  <c r="AD65" i="1"/>
  <c r="AC65" i="1"/>
  <c r="AA65" i="1"/>
  <c r="Z65" i="1"/>
  <c r="Y65" i="1"/>
  <c r="X65" i="1"/>
  <c r="W65" i="1"/>
  <c r="V65" i="1"/>
  <c r="U65" i="1"/>
  <c r="T65" i="1"/>
  <c r="S65" i="1"/>
  <c r="AE60" i="1"/>
  <c r="AD60" i="1"/>
  <c r="AC60" i="1"/>
  <c r="AA60" i="1"/>
  <c r="Z60" i="1"/>
  <c r="Y60" i="1"/>
  <c r="X60" i="1"/>
  <c r="W60" i="1"/>
  <c r="V60" i="1"/>
  <c r="U60" i="1"/>
  <c r="T60" i="1"/>
  <c r="S60" i="1"/>
  <c r="AE54" i="1"/>
  <c r="AD54" i="1"/>
  <c r="AC54" i="1"/>
  <c r="AA54" i="1"/>
  <c r="Z54" i="1"/>
  <c r="Y54" i="1"/>
  <c r="X54" i="1"/>
  <c r="W54" i="1"/>
  <c r="V54" i="1"/>
  <c r="U54" i="1"/>
  <c r="T54" i="1"/>
  <c r="S54" i="1"/>
  <c r="AE49" i="1"/>
  <c r="AD49" i="1"/>
  <c r="AC49" i="1"/>
  <c r="AA49" i="1"/>
  <c r="Z49" i="1"/>
  <c r="Y49" i="1"/>
  <c r="X49" i="1"/>
  <c r="W49" i="1"/>
  <c r="V49" i="1"/>
  <c r="U49" i="1"/>
  <c r="T49" i="1"/>
  <c r="S49" i="1"/>
  <c r="AE45" i="1"/>
  <c r="AE42" i="1" s="1"/>
  <c r="AC45" i="1"/>
  <c r="AA45" i="1"/>
  <c r="Z45" i="1"/>
  <c r="Y45" i="1"/>
  <c r="X45" i="1"/>
  <c r="W45" i="1"/>
  <c r="V45" i="1"/>
  <c r="U45" i="1"/>
  <c r="T45" i="1"/>
  <c r="S45" i="1"/>
  <c r="AE40" i="1"/>
  <c r="AE39" i="1" s="1"/>
  <c r="AD40" i="1"/>
  <c r="AD39" i="1" s="1"/>
  <c r="AC40" i="1"/>
  <c r="AC39" i="1" s="1"/>
  <c r="AA40" i="1"/>
  <c r="AA39" i="1" s="1"/>
  <c r="Z40" i="1"/>
  <c r="Z39" i="1" s="1"/>
  <c r="Y40" i="1"/>
  <c r="Y39" i="1" s="1"/>
  <c r="X40" i="1"/>
  <c r="X39" i="1" s="1"/>
  <c r="W40" i="1"/>
  <c r="W39" i="1" s="1"/>
  <c r="V40" i="1"/>
  <c r="V39" i="1" s="1"/>
  <c r="U40" i="1"/>
  <c r="U39" i="1" s="1"/>
  <c r="T40" i="1"/>
  <c r="T39" i="1" s="1"/>
  <c r="S40" i="1"/>
  <c r="S39" i="1" s="1"/>
  <c r="AE36" i="1"/>
  <c r="AD36" i="1"/>
  <c r="AC36" i="1"/>
  <c r="AA36" i="1"/>
  <c r="Z36" i="1"/>
  <c r="Y36" i="1"/>
  <c r="X36" i="1"/>
  <c r="W36" i="1"/>
  <c r="V36" i="1"/>
  <c r="U36" i="1"/>
  <c r="T36" i="1"/>
  <c r="S36" i="1"/>
  <c r="AE29" i="1"/>
  <c r="AE26" i="1" s="1"/>
  <c r="AD29" i="1"/>
  <c r="AD26" i="1" s="1"/>
  <c r="AC29" i="1"/>
  <c r="AC26" i="1" s="1"/>
  <c r="AA29" i="1"/>
  <c r="AA26" i="1" s="1"/>
  <c r="Z29" i="1"/>
  <c r="Z26" i="1" s="1"/>
  <c r="Y29" i="1"/>
  <c r="Y26" i="1" s="1"/>
  <c r="X29" i="1"/>
  <c r="X26" i="1" s="1"/>
  <c r="W29" i="1"/>
  <c r="W26" i="1" s="1"/>
  <c r="V29" i="1"/>
  <c r="V26" i="1" s="1"/>
  <c r="U29" i="1"/>
  <c r="U26" i="1" s="1"/>
  <c r="T29" i="1"/>
  <c r="T26" i="1" s="1"/>
  <c r="S29" i="1"/>
  <c r="S26" i="1" s="1"/>
  <c r="AE18" i="1"/>
  <c r="AC18" i="1"/>
  <c r="AB18" i="1"/>
  <c r="AA18" i="1"/>
  <c r="Z18" i="1"/>
  <c r="Y18" i="1"/>
  <c r="X18" i="1"/>
  <c r="W18" i="1"/>
  <c r="U18" i="1"/>
  <c r="S18" i="1"/>
  <c r="R205" i="1"/>
  <c r="R201" i="1"/>
  <c r="R191" i="1"/>
  <c r="R174" i="1"/>
  <c r="R54" i="1"/>
  <c r="R49" i="1"/>
  <c r="K205" i="1"/>
  <c r="K201" i="1"/>
  <c r="K191" i="1"/>
  <c r="K174" i="1"/>
  <c r="K170" i="1"/>
  <c r="K162" i="1"/>
  <c r="K154" i="1"/>
  <c r="K152" i="1"/>
  <c r="K149" i="1"/>
  <c r="K144" i="1"/>
  <c r="K141" i="1"/>
  <c r="K136" i="1"/>
  <c r="K127" i="1"/>
  <c r="K118" i="1"/>
  <c r="K111" i="1"/>
  <c r="K109" i="1"/>
  <c r="K105" i="1"/>
  <c r="K103" i="1"/>
  <c r="K97" i="1"/>
  <c r="K92" i="1"/>
  <c r="K84" i="1"/>
  <c r="K80" i="1"/>
  <c r="K65" i="1"/>
  <c r="K60" i="1"/>
  <c r="K54" i="1"/>
  <c r="K49" i="1"/>
  <c r="K45" i="1"/>
  <c r="K40" i="1"/>
  <c r="K39" i="1" s="1"/>
  <c r="K36" i="1"/>
  <c r="K18" i="1"/>
  <c r="F30" i="1"/>
  <c r="I205" i="1"/>
  <c r="I201" i="1"/>
  <c r="I191" i="1"/>
  <c r="I174" i="1"/>
  <c r="I170" i="1"/>
  <c r="I162" i="1"/>
  <c r="I154" i="1"/>
  <c r="I152" i="1"/>
  <c r="I149" i="1"/>
  <c r="I144" i="1"/>
  <c r="I141" i="1"/>
  <c r="I136" i="1"/>
  <c r="I127" i="1"/>
  <c r="I118" i="1"/>
  <c r="I111" i="1"/>
  <c r="I109" i="1"/>
  <c r="I105" i="1"/>
  <c r="I103" i="1"/>
  <c r="I101" i="1"/>
  <c r="I97" i="1"/>
  <c r="I92" i="1"/>
  <c r="I84" i="1"/>
  <c r="I80" i="1"/>
  <c r="I65" i="1"/>
  <c r="I60" i="1"/>
  <c r="I54" i="1"/>
  <c r="I49" i="1"/>
  <c r="I45" i="1"/>
  <c r="I40" i="1"/>
  <c r="I39" i="1" s="1"/>
  <c r="I36" i="1"/>
  <c r="I29" i="1"/>
  <c r="I26" i="1" s="1"/>
  <c r="I18" i="1"/>
  <c r="G205" i="1"/>
  <c r="G201" i="1"/>
  <c r="G174" i="1"/>
  <c r="G170" i="1"/>
  <c r="G109" i="1"/>
  <c r="G65" i="1"/>
  <c r="G45" i="1"/>
  <c r="G40" i="1"/>
  <c r="G39" i="1" s="1"/>
  <c r="J19" i="1"/>
  <c r="H205" i="1"/>
  <c r="H201" i="1"/>
  <c r="H191" i="1"/>
  <c r="H174" i="1"/>
  <c r="H170" i="1"/>
  <c r="H162" i="1"/>
  <c r="H154" i="1"/>
  <c r="H152" i="1"/>
  <c r="H149" i="1"/>
  <c r="H144" i="1"/>
  <c r="H141" i="1"/>
  <c r="H136" i="1"/>
  <c r="H127" i="1"/>
  <c r="H111" i="1"/>
  <c r="H109" i="1"/>
  <c r="H105" i="1"/>
  <c r="H103" i="1"/>
  <c r="H101" i="1"/>
  <c r="H97" i="1"/>
  <c r="H92" i="1"/>
  <c r="H84" i="1"/>
  <c r="H80" i="1"/>
  <c r="H65" i="1"/>
  <c r="H60" i="1"/>
  <c r="H54" i="1"/>
  <c r="H49" i="1"/>
  <c r="H40" i="1"/>
  <c r="H39" i="1" s="1"/>
  <c r="H36" i="1"/>
  <c r="H29" i="1"/>
  <c r="H26" i="1" s="1"/>
  <c r="K101" i="1"/>
  <c r="F160" i="1"/>
  <c r="AF160" i="1" s="1"/>
  <c r="F151" i="1"/>
  <c r="AF151" i="1" s="1"/>
  <c r="J112" i="1"/>
  <c r="J30" i="1"/>
  <c r="F46" i="1"/>
  <c r="AF46" i="1" s="1"/>
  <c r="J21" i="1"/>
  <c r="J23" i="1"/>
  <c r="J31" i="1"/>
  <c r="J32" i="1"/>
  <c r="J33" i="1"/>
  <c r="J37" i="1"/>
  <c r="J41" i="1"/>
  <c r="J40" i="1" s="1"/>
  <c r="J39" i="1" s="1"/>
  <c r="J43" i="1"/>
  <c r="J47" i="1"/>
  <c r="J48" i="1"/>
  <c r="J50" i="1"/>
  <c r="J51" i="1"/>
  <c r="J52" i="1"/>
  <c r="J53" i="1"/>
  <c r="J55" i="1"/>
  <c r="J56" i="1"/>
  <c r="J57" i="1"/>
  <c r="J58" i="1"/>
  <c r="J59" i="1"/>
  <c r="J61" i="1"/>
  <c r="J62" i="1"/>
  <c r="J63" i="1"/>
  <c r="J66" i="1"/>
  <c r="J74" i="1"/>
  <c r="J76" i="1"/>
  <c r="J79" i="1"/>
  <c r="J81" i="1"/>
  <c r="J82" i="1"/>
  <c r="J83" i="1"/>
  <c r="J85" i="1"/>
  <c r="J86" i="1"/>
  <c r="J87" i="1"/>
  <c r="J88" i="1"/>
  <c r="J89" i="1"/>
  <c r="J90" i="1"/>
  <c r="J91" i="1"/>
  <c r="J93" i="1"/>
  <c r="J94" i="1"/>
  <c r="J95" i="1"/>
  <c r="J96" i="1"/>
  <c r="J98" i="1"/>
  <c r="J99" i="1"/>
  <c r="J100" i="1"/>
  <c r="J102" i="1"/>
  <c r="J101" i="1" s="1"/>
  <c r="J104" i="1"/>
  <c r="J103" i="1" s="1"/>
  <c r="J106" i="1"/>
  <c r="J107" i="1"/>
  <c r="J110" i="1"/>
  <c r="J109" i="1" s="1"/>
  <c r="J113" i="1"/>
  <c r="J114" i="1"/>
  <c r="J115" i="1"/>
  <c r="J119" i="1"/>
  <c r="J120" i="1"/>
  <c r="J121" i="1"/>
  <c r="J122" i="1"/>
  <c r="J123" i="1"/>
  <c r="J124" i="1"/>
  <c r="J125" i="1"/>
  <c r="J126" i="1"/>
  <c r="J128" i="1"/>
  <c r="J130" i="1"/>
  <c r="J131" i="1"/>
  <c r="J132" i="1"/>
  <c r="J133" i="1"/>
  <c r="J134" i="1"/>
  <c r="J137" i="1"/>
  <c r="J138" i="1"/>
  <c r="J139" i="1"/>
  <c r="J140" i="1"/>
  <c r="J142" i="1"/>
  <c r="J141" i="1" s="1"/>
  <c r="J145" i="1"/>
  <c r="J146" i="1"/>
  <c r="J147" i="1"/>
  <c r="J148" i="1"/>
  <c r="J150" i="1"/>
  <c r="J151" i="1"/>
  <c r="J153" i="1"/>
  <c r="J152" i="1" s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1" i="1"/>
  <c r="J170" i="1" s="1"/>
  <c r="J172" i="1"/>
  <c r="J175" i="1"/>
  <c r="J174" i="1" s="1"/>
  <c r="J176" i="1"/>
  <c r="J177" i="1"/>
  <c r="J178" i="1"/>
  <c r="J179" i="1"/>
  <c r="J180" i="1"/>
  <c r="J189" i="1"/>
  <c r="J190" i="1"/>
  <c r="J192" i="1"/>
  <c r="J194" i="1"/>
  <c r="J195" i="1"/>
  <c r="J196" i="1"/>
  <c r="J197" i="1"/>
  <c r="J198" i="1"/>
  <c r="J199" i="1"/>
  <c r="J202" i="1"/>
  <c r="J201" i="1" s="1"/>
  <c r="J206" i="1"/>
  <c r="J207" i="1"/>
  <c r="J205" i="1" s="1"/>
  <c r="J15" i="1"/>
  <c r="F31" i="1"/>
  <c r="AF31" i="1" s="1"/>
  <c r="F32" i="1"/>
  <c r="AF32" i="1" s="1"/>
  <c r="F33" i="1"/>
  <c r="AF33" i="1" s="1"/>
  <c r="F23" i="1"/>
  <c r="K29" i="1"/>
  <c r="K26" i="1" s="1"/>
  <c r="D159" i="1"/>
  <c r="D158" i="1"/>
  <c r="D199" i="1"/>
  <c r="F207" i="1"/>
  <c r="AF207" i="1" s="1"/>
  <c r="F206" i="1"/>
  <c r="AF206" i="1" s="1"/>
  <c r="F202" i="1"/>
  <c r="AF202" i="1" s="1"/>
  <c r="F199" i="1"/>
  <c r="F198" i="1"/>
  <c r="AF198" i="1" s="1"/>
  <c r="F197" i="1"/>
  <c r="AF197" i="1" s="1"/>
  <c r="F196" i="1"/>
  <c r="AF196" i="1" s="1"/>
  <c r="F195" i="1"/>
  <c r="AF195" i="1" s="1"/>
  <c r="F194" i="1"/>
  <c r="AF194" i="1" s="1"/>
  <c r="F192" i="1"/>
  <c r="AF192" i="1" s="1"/>
  <c r="F190" i="1"/>
  <c r="AF190" i="1" s="1"/>
  <c r="F189" i="1"/>
  <c r="AF189" i="1" s="1"/>
  <c r="F180" i="1"/>
  <c r="AF180" i="1" s="1"/>
  <c r="F179" i="1"/>
  <c r="AF179" i="1" s="1"/>
  <c r="F178" i="1"/>
  <c r="AF178" i="1" s="1"/>
  <c r="F177" i="1"/>
  <c r="AF177" i="1" s="1"/>
  <c r="F176" i="1"/>
  <c r="AF176" i="1" s="1"/>
  <c r="F175" i="1"/>
  <c r="F172" i="1"/>
  <c r="AF172" i="1" s="1"/>
  <c r="F171" i="1"/>
  <c r="F169" i="1"/>
  <c r="AF169" i="1" s="1"/>
  <c r="F168" i="1"/>
  <c r="AF168" i="1" s="1"/>
  <c r="F167" i="1"/>
  <c r="AF167" i="1" s="1"/>
  <c r="F166" i="1"/>
  <c r="AF166" i="1" s="1"/>
  <c r="F165" i="1"/>
  <c r="AF165" i="1" s="1"/>
  <c r="F164" i="1"/>
  <c r="AF164" i="1" s="1"/>
  <c r="F163" i="1"/>
  <c r="AF163" i="1" s="1"/>
  <c r="F161" i="1"/>
  <c r="AF161" i="1" s="1"/>
  <c r="F159" i="1"/>
  <c r="AF159" i="1" s="1"/>
  <c r="F158" i="1"/>
  <c r="AF158" i="1" s="1"/>
  <c r="F157" i="1"/>
  <c r="AF157" i="1" s="1"/>
  <c r="F156" i="1"/>
  <c r="AF156" i="1" s="1"/>
  <c r="F155" i="1"/>
  <c r="AF155" i="1" s="1"/>
  <c r="F153" i="1"/>
  <c r="AF153" i="1" s="1"/>
  <c r="F150" i="1"/>
  <c r="AF150" i="1" s="1"/>
  <c r="F148" i="1"/>
  <c r="AF148" i="1" s="1"/>
  <c r="F147" i="1"/>
  <c r="AF147" i="1" s="1"/>
  <c r="F146" i="1"/>
  <c r="AF146" i="1" s="1"/>
  <c r="F145" i="1"/>
  <c r="AF145" i="1" s="1"/>
  <c r="F142" i="1"/>
  <c r="AF142" i="1" s="1"/>
  <c r="AF141" i="1" s="1"/>
  <c r="F140" i="1"/>
  <c r="AF140" i="1" s="1"/>
  <c r="F139" i="1"/>
  <c r="AF139" i="1" s="1"/>
  <c r="F138" i="1"/>
  <c r="AF138" i="1" s="1"/>
  <c r="F137" i="1"/>
  <c r="AF137" i="1" s="1"/>
  <c r="F134" i="1"/>
  <c r="AF134" i="1" s="1"/>
  <c r="F133" i="1"/>
  <c r="AF133" i="1" s="1"/>
  <c r="F132" i="1"/>
  <c r="AF132" i="1" s="1"/>
  <c r="F131" i="1"/>
  <c r="AF131" i="1" s="1"/>
  <c r="F130" i="1"/>
  <c r="AF130" i="1" s="1"/>
  <c r="F128" i="1"/>
  <c r="AF128" i="1" s="1"/>
  <c r="F126" i="1"/>
  <c r="AF126" i="1" s="1"/>
  <c r="F125" i="1"/>
  <c r="AF125" i="1" s="1"/>
  <c r="F124" i="1"/>
  <c r="AF124" i="1" s="1"/>
  <c r="F123" i="1"/>
  <c r="AF123" i="1" s="1"/>
  <c r="F122" i="1"/>
  <c r="AF122" i="1" s="1"/>
  <c r="F121" i="1"/>
  <c r="AF121" i="1" s="1"/>
  <c r="F120" i="1"/>
  <c r="AF120" i="1" s="1"/>
  <c r="F119" i="1"/>
  <c r="AF119" i="1" s="1"/>
  <c r="F115" i="1"/>
  <c r="F114" i="1"/>
  <c r="AF114" i="1" s="1"/>
  <c r="F113" i="1"/>
  <c r="AF113" i="1" s="1"/>
  <c r="F112" i="1"/>
  <c r="AF112" i="1" s="1"/>
  <c r="F110" i="1"/>
  <c r="AF110" i="1" s="1"/>
  <c r="F107" i="1"/>
  <c r="AF107" i="1" s="1"/>
  <c r="F106" i="1"/>
  <c r="AF106" i="1" s="1"/>
  <c r="F104" i="1"/>
  <c r="AF104" i="1" s="1"/>
  <c r="F102" i="1"/>
  <c r="AF102" i="1" s="1"/>
  <c r="F100" i="1"/>
  <c r="AF100" i="1" s="1"/>
  <c r="F99" i="1"/>
  <c r="AF99" i="1" s="1"/>
  <c r="F98" i="1"/>
  <c r="AF98" i="1" s="1"/>
  <c r="F96" i="1"/>
  <c r="AF96" i="1" s="1"/>
  <c r="F95" i="1"/>
  <c r="AF95" i="1" s="1"/>
  <c r="F94" i="1"/>
  <c r="AF94" i="1" s="1"/>
  <c r="F93" i="1"/>
  <c r="AF93" i="1" s="1"/>
  <c r="F91" i="1"/>
  <c r="AF91" i="1" s="1"/>
  <c r="F90" i="1"/>
  <c r="AF90" i="1" s="1"/>
  <c r="F89" i="1"/>
  <c r="AF89" i="1" s="1"/>
  <c r="F88" i="1"/>
  <c r="AF88" i="1" s="1"/>
  <c r="F87" i="1"/>
  <c r="AF87" i="1" s="1"/>
  <c r="F86" i="1"/>
  <c r="AF86" i="1" s="1"/>
  <c r="F85" i="1"/>
  <c r="AF85" i="1" s="1"/>
  <c r="F83" i="1"/>
  <c r="AF83" i="1" s="1"/>
  <c r="F82" i="1"/>
  <c r="AF82" i="1" s="1"/>
  <c r="F81" i="1"/>
  <c r="AF81" i="1" s="1"/>
  <c r="F79" i="1"/>
  <c r="AF79" i="1" s="1"/>
  <c r="F76" i="1"/>
  <c r="F74" i="1"/>
  <c r="F66" i="1"/>
  <c r="F63" i="1"/>
  <c r="F62" i="1"/>
  <c r="AF62" i="1" s="1"/>
  <c r="F61" i="1"/>
  <c r="AF61" i="1" s="1"/>
  <c r="F59" i="1"/>
  <c r="AF59" i="1" s="1"/>
  <c r="F58" i="1"/>
  <c r="AF58" i="1" s="1"/>
  <c r="F57" i="1"/>
  <c r="AF57" i="1" s="1"/>
  <c r="F56" i="1"/>
  <c r="AF56" i="1" s="1"/>
  <c r="F55" i="1"/>
  <c r="AF55" i="1" s="1"/>
  <c r="F53" i="1"/>
  <c r="AF53" i="1" s="1"/>
  <c r="F52" i="1"/>
  <c r="AF52" i="1" s="1"/>
  <c r="F51" i="1"/>
  <c r="AF51" i="1" s="1"/>
  <c r="F50" i="1"/>
  <c r="AF50" i="1" s="1"/>
  <c r="F48" i="1"/>
  <c r="AF48" i="1" s="1"/>
  <c r="F47" i="1"/>
  <c r="AF47" i="1" s="1"/>
  <c r="F43" i="1"/>
  <c r="AF43" i="1" s="1"/>
  <c r="F41" i="1"/>
  <c r="AF41" i="1" s="1"/>
  <c r="F37" i="1"/>
  <c r="F21" i="1"/>
  <c r="AF21" i="1" s="1"/>
  <c r="F19" i="1"/>
  <c r="AF19" i="1" s="1"/>
  <c r="Q208" i="1"/>
  <c r="O208" i="1"/>
  <c r="N207" i="1"/>
  <c r="P207" i="1" s="1"/>
  <c r="N206" i="1"/>
  <c r="P206" i="1" s="1"/>
  <c r="N205" i="1"/>
  <c r="P205" i="1" s="1"/>
  <c r="N202" i="1"/>
  <c r="P202" i="1" s="1"/>
  <c r="N201" i="1"/>
  <c r="P201" i="1" s="1"/>
  <c r="N199" i="1"/>
  <c r="P199" i="1" s="1"/>
  <c r="N198" i="1"/>
  <c r="P198" i="1" s="1"/>
  <c r="N197" i="1"/>
  <c r="P197" i="1" s="1"/>
  <c r="N196" i="1"/>
  <c r="P196" i="1" s="1"/>
  <c r="N195" i="1"/>
  <c r="P195" i="1" s="1"/>
  <c r="N194" i="1"/>
  <c r="P194" i="1" s="1"/>
  <c r="N192" i="1"/>
  <c r="P192" i="1" s="1"/>
  <c r="N191" i="1"/>
  <c r="P191" i="1" s="1"/>
  <c r="N190" i="1"/>
  <c r="P190" i="1" s="1"/>
  <c r="N189" i="1"/>
  <c r="P189" i="1" s="1"/>
  <c r="N188" i="1"/>
  <c r="P188" i="1" s="1"/>
  <c r="N180" i="1"/>
  <c r="P180" i="1" s="1"/>
  <c r="N179" i="1"/>
  <c r="P179" i="1" s="1"/>
  <c r="N178" i="1"/>
  <c r="P178" i="1" s="1"/>
  <c r="N177" i="1"/>
  <c r="P177" i="1" s="1"/>
  <c r="N176" i="1"/>
  <c r="P176" i="1" s="1"/>
  <c r="N175" i="1"/>
  <c r="P175" i="1" s="1"/>
  <c r="N174" i="1"/>
  <c r="P174" i="1" s="1"/>
  <c r="N172" i="1"/>
  <c r="P172" i="1" s="1"/>
  <c r="N171" i="1"/>
  <c r="P171" i="1" s="1"/>
  <c r="N170" i="1"/>
  <c r="P170" i="1" s="1"/>
  <c r="N169" i="1"/>
  <c r="P169" i="1" s="1"/>
  <c r="N168" i="1"/>
  <c r="P168" i="1" s="1"/>
  <c r="N167" i="1"/>
  <c r="P167" i="1" s="1"/>
  <c r="N166" i="1"/>
  <c r="P166" i="1" s="1"/>
  <c r="N165" i="1"/>
  <c r="P165" i="1" s="1"/>
  <c r="N164" i="1"/>
  <c r="P164" i="1" s="1"/>
  <c r="N163" i="1"/>
  <c r="P163" i="1" s="1"/>
  <c r="N162" i="1"/>
  <c r="P162" i="1" s="1"/>
  <c r="N161" i="1"/>
  <c r="P161" i="1" s="1"/>
  <c r="N160" i="1"/>
  <c r="P160" i="1" s="1"/>
  <c r="N159" i="1"/>
  <c r="P159" i="1" s="1"/>
  <c r="N158" i="1"/>
  <c r="P158" i="1" s="1"/>
  <c r="N157" i="1"/>
  <c r="P157" i="1" s="1"/>
  <c r="N156" i="1"/>
  <c r="P156" i="1" s="1"/>
  <c r="N155" i="1"/>
  <c r="P155" i="1" s="1"/>
  <c r="N154" i="1"/>
  <c r="P154" i="1" s="1"/>
  <c r="N153" i="1"/>
  <c r="P153" i="1" s="1"/>
  <c r="N152" i="1"/>
  <c r="P152" i="1" s="1"/>
  <c r="N151" i="1"/>
  <c r="P151" i="1" s="1"/>
  <c r="N150" i="1"/>
  <c r="P150" i="1" s="1"/>
  <c r="N149" i="1"/>
  <c r="P149" i="1" s="1"/>
  <c r="N148" i="1"/>
  <c r="P148" i="1" s="1"/>
  <c r="N147" i="1"/>
  <c r="P147" i="1" s="1"/>
  <c r="N146" i="1"/>
  <c r="P146" i="1" s="1"/>
  <c r="N145" i="1"/>
  <c r="P145" i="1" s="1"/>
  <c r="N144" i="1"/>
  <c r="P144" i="1" s="1"/>
  <c r="N142" i="1"/>
  <c r="P142" i="1" s="1"/>
  <c r="N141" i="1"/>
  <c r="P141" i="1" s="1"/>
  <c r="N140" i="1"/>
  <c r="P140" i="1" s="1"/>
  <c r="N139" i="1"/>
  <c r="P139" i="1" s="1"/>
  <c r="N138" i="1"/>
  <c r="P138" i="1" s="1"/>
  <c r="N137" i="1"/>
  <c r="P137" i="1" s="1"/>
  <c r="N136" i="1"/>
  <c r="P136" i="1" s="1"/>
  <c r="N135" i="1"/>
  <c r="P135" i="1" s="1"/>
  <c r="N134" i="1"/>
  <c r="P134" i="1" s="1"/>
  <c r="N133" i="1"/>
  <c r="P133" i="1" s="1"/>
  <c r="N132" i="1"/>
  <c r="P132" i="1" s="1"/>
  <c r="N131" i="1"/>
  <c r="P131" i="1" s="1"/>
  <c r="N130" i="1"/>
  <c r="P130" i="1" s="1"/>
  <c r="N128" i="1"/>
  <c r="P128" i="1" s="1"/>
  <c r="N127" i="1"/>
  <c r="P127" i="1" s="1"/>
  <c r="N126" i="1"/>
  <c r="P126" i="1" s="1"/>
  <c r="N125" i="1"/>
  <c r="P125" i="1" s="1"/>
  <c r="N124" i="1"/>
  <c r="P124" i="1" s="1"/>
  <c r="N123" i="1"/>
  <c r="P123" i="1" s="1"/>
  <c r="N122" i="1"/>
  <c r="P122" i="1" s="1"/>
  <c r="N121" i="1"/>
  <c r="P121" i="1" s="1"/>
  <c r="N120" i="1"/>
  <c r="P120" i="1" s="1"/>
  <c r="N119" i="1"/>
  <c r="P119" i="1" s="1"/>
  <c r="N118" i="1"/>
  <c r="P118" i="1" s="1"/>
  <c r="N117" i="1"/>
  <c r="P117" i="1" s="1"/>
  <c r="N115" i="1"/>
  <c r="P115" i="1" s="1"/>
  <c r="N114" i="1"/>
  <c r="P114" i="1" s="1"/>
  <c r="N113" i="1"/>
  <c r="P113" i="1" s="1"/>
  <c r="N112" i="1"/>
  <c r="P112" i="1" s="1"/>
  <c r="N111" i="1"/>
  <c r="P111" i="1" s="1"/>
  <c r="N110" i="1"/>
  <c r="P110" i="1" s="1"/>
  <c r="N109" i="1"/>
  <c r="P109" i="1" s="1"/>
  <c r="N108" i="1"/>
  <c r="P108" i="1" s="1"/>
  <c r="N107" i="1"/>
  <c r="P107" i="1" s="1"/>
  <c r="N106" i="1"/>
  <c r="P106" i="1" s="1"/>
  <c r="N105" i="1"/>
  <c r="P105" i="1" s="1"/>
  <c r="N104" i="1"/>
  <c r="P104" i="1" s="1"/>
  <c r="N103" i="1"/>
  <c r="P103" i="1" s="1"/>
  <c r="N102" i="1"/>
  <c r="P102" i="1" s="1"/>
  <c r="N101" i="1"/>
  <c r="P101" i="1" s="1"/>
  <c r="N100" i="1"/>
  <c r="P100" i="1" s="1"/>
  <c r="N99" i="1"/>
  <c r="P99" i="1" s="1"/>
  <c r="N98" i="1"/>
  <c r="P98" i="1" s="1"/>
  <c r="N97" i="1"/>
  <c r="P97" i="1" s="1"/>
  <c r="N96" i="1"/>
  <c r="P96" i="1" s="1"/>
  <c r="N95" i="1"/>
  <c r="P95" i="1" s="1"/>
  <c r="N94" i="1"/>
  <c r="P94" i="1" s="1"/>
  <c r="N93" i="1"/>
  <c r="P93" i="1" s="1"/>
  <c r="N92" i="1"/>
  <c r="P92" i="1" s="1"/>
  <c r="N91" i="1"/>
  <c r="P91" i="1" s="1"/>
  <c r="N90" i="1"/>
  <c r="P90" i="1" s="1"/>
  <c r="N89" i="1"/>
  <c r="P89" i="1" s="1"/>
  <c r="N88" i="1"/>
  <c r="P88" i="1" s="1"/>
  <c r="N87" i="1"/>
  <c r="P87" i="1" s="1"/>
  <c r="N86" i="1"/>
  <c r="P86" i="1" s="1"/>
  <c r="N85" i="1"/>
  <c r="P85" i="1" s="1"/>
  <c r="N84" i="1"/>
  <c r="P84" i="1" s="1"/>
  <c r="N83" i="1"/>
  <c r="P83" i="1" s="1"/>
  <c r="N82" i="1"/>
  <c r="P82" i="1" s="1"/>
  <c r="N81" i="1"/>
  <c r="P81" i="1" s="1"/>
  <c r="N80" i="1"/>
  <c r="P80" i="1" s="1"/>
  <c r="N79" i="1"/>
  <c r="P79" i="1" s="1"/>
  <c r="N78" i="1"/>
  <c r="P78" i="1" s="1"/>
  <c r="N76" i="1"/>
  <c r="P76" i="1" s="1"/>
  <c r="N74" i="1"/>
  <c r="P74" i="1" s="1"/>
  <c r="N66" i="1"/>
  <c r="P66" i="1" s="1"/>
  <c r="N65" i="1"/>
  <c r="P65" i="1" s="1"/>
  <c r="N63" i="1"/>
  <c r="P63" i="1" s="1"/>
  <c r="N62" i="1"/>
  <c r="P62" i="1" s="1"/>
  <c r="N61" i="1"/>
  <c r="P61" i="1" s="1"/>
  <c r="N60" i="1"/>
  <c r="P60" i="1" s="1"/>
  <c r="N59" i="1"/>
  <c r="P59" i="1" s="1"/>
  <c r="N58" i="1"/>
  <c r="P58" i="1" s="1"/>
  <c r="N57" i="1"/>
  <c r="P57" i="1" s="1"/>
  <c r="N56" i="1"/>
  <c r="P56" i="1" s="1"/>
  <c r="N55" i="1"/>
  <c r="P55" i="1" s="1"/>
  <c r="N54" i="1"/>
  <c r="P54" i="1" s="1"/>
  <c r="N53" i="1"/>
  <c r="P53" i="1" s="1"/>
  <c r="N52" i="1"/>
  <c r="P52" i="1" s="1"/>
  <c r="N51" i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45" i="1"/>
  <c r="P45" i="1" s="1"/>
  <c r="N43" i="1"/>
  <c r="P43" i="1" s="1"/>
  <c r="N42" i="1"/>
  <c r="P42" i="1" s="1"/>
  <c r="N41" i="1"/>
  <c r="P41" i="1" s="1"/>
  <c r="N40" i="1"/>
  <c r="P40" i="1" s="1"/>
  <c r="N39" i="1"/>
  <c r="P39" i="1" s="1"/>
  <c r="N37" i="1"/>
  <c r="P37" i="1" s="1"/>
  <c r="N36" i="1"/>
  <c r="P36" i="1" s="1"/>
  <c r="N33" i="1"/>
  <c r="P33" i="1" s="1"/>
  <c r="N32" i="1"/>
  <c r="P32" i="1" s="1"/>
  <c r="N31" i="1"/>
  <c r="P31" i="1" s="1"/>
  <c r="N30" i="1"/>
  <c r="P30" i="1" s="1"/>
  <c r="N29" i="1"/>
  <c r="P29" i="1" s="1"/>
  <c r="N26" i="1"/>
  <c r="P26" i="1" s="1"/>
  <c r="N23" i="1"/>
  <c r="P23" i="1" s="1"/>
  <c r="N21" i="1"/>
  <c r="P21" i="1" s="1"/>
  <c r="N19" i="1"/>
  <c r="P19" i="1" s="1"/>
  <c r="N18" i="1"/>
  <c r="P18" i="1" s="1"/>
  <c r="N15" i="1"/>
  <c r="P15" i="1" s="1"/>
  <c r="M208" i="1"/>
  <c r="L208" i="1"/>
  <c r="E18" i="1"/>
  <c r="D21" i="1"/>
  <c r="D19" i="1"/>
  <c r="R170" i="1"/>
  <c r="AD189" i="1"/>
  <c r="AA189" i="1"/>
  <c r="Z189" i="1"/>
  <c r="Y189" i="1"/>
  <c r="X189" i="1"/>
  <c r="V189" i="1"/>
  <c r="T189" i="1"/>
  <c r="R189" i="1"/>
  <c r="E189" i="1"/>
  <c r="R103" i="1"/>
  <c r="D91" i="1"/>
  <c r="R84" i="1"/>
  <c r="E178" i="1"/>
  <c r="D139" i="1"/>
  <c r="D95" i="1"/>
  <c r="D94" i="1"/>
  <c r="R92" i="1"/>
  <c r="D52" i="1"/>
  <c r="D62" i="1"/>
  <c r="R60" i="1"/>
  <c r="G188" i="1" l="1"/>
  <c r="X188" i="1"/>
  <c r="T188" i="1"/>
  <c r="AD135" i="1"/>
  <c r="AF127" i="1"/>
  <c r="G135" i="1"/>
  <c r="E92" i="1"/>
  <c r="AF136" i="1"/>
  <c r="Y188" i="1"/>
  <c r="AF118" i="1"/>
  <c r="G108" i="1"/>
  <c r="Y78" i="1"/>
  <c r="W117" i="1"/>
  <c r="W42" i="1"/>
  <c r="AJ205" i="1"/>
  <c r="AJ188" i="1" s="1"/>
  <c r="R188" i="1"/>
  <c r="AJ189" i="1"/>
  <c r="AJ170" i="1"/>
  <c r="X42" i="1"/>
  <c r="J36" i="1"/>
  <c r="F152" i="1"/>
  <c r="AF152" i="1" s="1"/>
  <c r="F174" i="1"/>
  <c r="AF174" i="1" s="1"/>
  <c r="F18" i="1"/>
  <c r="AF18" i="1" s="1"/>
  <c r="E136" i="1"/>
  <c r="E49" i="1"/>
  <c r="E29" i="1"/>
  <c r="H188" i="1"/>
  <c r="G117" i="1"/>
  <c r="J92" i="1"/>
  <c r="F103" i="1"/>
  <c r="AF103" i="1" s="1"/>
  <c r="F170" i="1"/>
  <c r="AF170" i="1" s="1"/>
  <c r="E191" i="1"/>
  <c r="E188" i="1" s="1"/>
  <c r="F49" i="1"/>
  <c r="AF49" i="1" s="1"/>
  <c r="F101" i="1"/>
  <c r="AF101" i="1" s="1"/>
  <c r="E154" i="1"/>
  <c r="J111" i="1"/>
  <c r="J108" i="1" s="1"/>
  <c r="F111" i="1"/>
  <c r="AF111" i="1" s="1"/>
  <c r="F84" i="1"/>
  <c r="AF84" i="1" s="1"/>
  <c r="F65" i="1"/>
  <c r="AF65" i="1" s="1"/>
  <c r="F144" i="1"/>
  <c r="AF144" i="1" s="1"/>
  <c r="F127" i="1"/>
  <c r="I78" i="1"/>
  <c r="H117" i="1"/>
  <c r="J105" i="1"/>
  <c r="H78" i="1"/>
  <c r="F80" i="1"/>
  <c r="AF80" i="1" s="1"/>
  <c r="F97" i="1"/>
  <c r="AF97" i="1" s="1"/>
  <c r="J162" i="1"/>
  <c r="J84" i="1"/>
  <c r="H108" i="1"/>
  <c r="H135" i="1"/>
  <c r="F60" i="1"/>
  <c r="AF60" i="1" s="1"/>
  <c r="I135" i="1"/>
  <c r="AD108" i="1"/>
  <c r="S117" i="1"/>
  <c r="AA117" i="1"/>
  <c r="J191" i="1"/>
  <c r="J188" i="1" s="1"/>
  <c r="J154" i="1"/>
  <c r="J136" i="1"/>
  <c r="J97" i="1"/>
  <c r="J80" i="1"/>
  <c r="F162" i="1"/>
  <c r="AF162" i="1" s="1"/>
  <c r="F201" i="1"/>
  <c r="AF201" i="1" s="1"/>
  <c r="F136" i="1"/>
  <c r="J149" i="1"/>
  <c r="J144" i="1"/>
  <c r="J127" i="1"/>
  <c r="J118" i="1"/>
  <c r="J60" i="1"/>
  <c r="J45" i="1"/>
  <c r="F54" i="1"/>
  <c r="AF54" i="1" s="1"/>
  <c r="F205" i="1"/>
  <c r="AF205" i="1" s="1"/>
  <c r="Z108" i="1"/>
  <c r="S188" i="1"/>
  <c r="F154" i="1"/>
  <c r="AF154" i="1" s="1"/>
  <c r="F141" i="1"/>
  <c r="AC78" i="1"/>
  <c r="Z135" i="1"/>
  <c r="AC188" i="1"/>
  <c r="G42" i="1"/>
  <c r="F109" i="1"/>
  <c r="AF109" i="1" s="1"/>
  <c r="F92" i="1"/>
  <c r="AF92" i="1" s="1"/>
  <c r="W78" i="1"/>
  <c r="U117" i="1"/>
  <c r="Y117" i="1"/>
  <c r="AC135" i="1"/>
  <c r="U188" i="1"/>
  <c r="V78" i="1"/>
  <c r="F105" i="1"/>
  <c r="AF105" i="1" s="1"/>
  <c r="U78" i="1"/>
  <c r="T108" i="1"/>
  <c r="X108" i="1"/>
  <c r="S108" i="1"/>
  <c r="AE108" i="1"/>
  <c r="AE117" i="1"/>
  <c r="V135" i="1"/>
  <c r="W188" i="1"/>
  <c r="W135" i="1"/>
  <c r="U135" i="1"/>
  <c r="Y135" i="1"/>
  <c r="AA188" i="1"/>
  <c r="AE188" i="1"/>
  <c r="Z78" i="1"/>
  <c r="S78" i="1"/>
  <c r="AE78" i="1"/>
  <c r="F40" i="1"/>
  <c r="AF40" i="1" s="1"/>
  <c r="J65" i="1"/>
  <c r="J54" i="1"/>
  <c r="J49" i="1"/>
  <c r="S42" i="1"/>
  <c r="AA42" i="1"/>
  <c r="J18" i="1"/>
  <c r="H42" i="1"/>
  <c r="U42" i="1"/>
  <c r="Y42" i="1"/>
  <c r="AC42" i="1"/>
  <c r="F36" i="1"/>
  <c r="AF36" i="1" s="1"/>
  <c r="T42" i="1"/>
  <c r="J29" i="1"/>
  <c r="J26" i="1" s="1"/>
  <c r="F45" i="1"/>
  <c r="AF45" i="1" s="1"/>
  <c r="V188" i="1"/>
  <c r="Z188" i="1"/>
  <c r="AD188" i="1"/>
  <c r="S135" i="1"/>
  <c r="AA135" i="1"/>
  <c r="AE135" i="1"/>
  <c r="X135" i="1"/>
  <c r="V117" i="1"/>
  <c r="Z117" i="1"/>
  <c r="AD117" i="1"/>
  <c r="AA78" i="1"/>
  <c r="AD78" i="1"/>
  <c r="T78" i="1"/>
  <c r="X78" i="1"/>
  <c r="V42" i="1"/>
  <c r="Z42" i="1"/>
  <c r="K188" i="1"/>
  <c r="K135" i="1"/>
  <c r="K117" i="1"/>
  <c r="K108" i="1"/>
  <c r="K78" i="1"/>
  <c r="K42" i="1"/>
  <c r="F29" i="1"/>
  <c r="AF29" i="1" s="1"/>
  <c r="I188" i="1"/>
  <c r="F191" i="1"/>
  <c r="AF191" i="1" s="1"/>
  <c r="I117" i="1"/>
  <c r="I108" i="1"/>
  <c r="I42" i="1"/>
  <c r="F39" i="1"/>
  <c r="AF39" i="1" s="1"/>
  <c r="F118" i="1"/>
  <c r="F149" i="1"/>
  <c r="AF149" i="1" s="1"/>
  <c r="AF30" i="1"/>
  <c r="N208" i="1"/>
  <c r="P208" i="1"/>
  <c r="D114" i="1"/>
  <c r="E111" i="1"/>
  <c r="R111" i="1"/>
  <c r="R45" i="1"/>
  <c r="R42" i="1" s="1"/>
  <c r="E60" i="1"/>
  <c r="E54" i="1"/>
  <c r="E45" i="1"/>
  <c r="R29" i="1"/>
  <c r="R26" i="1" s="1"/>
  <c r="AJ208" i="1" l="1"/>
  <c r="G208" i="1"/>
  <c r="G220" i="1" s="1"/>
  <c r="D60" i="1"/>
  <c r="V208" i="1"/>
  <c r="F78" i="1"/>
  <c r="AF78" i="1" s="1"/>
  <c r="J135" i="1"/>
  <c r="J78" i="1"/>
  <c r="J117" i="1"/>
  <c r="F108" i="1"/>
  <c r="AF108" i="1" s="1"/>
  <c r="J42" i="1"/>
  <c r="AC208" i="1"/>
  <c r="I208" i="1"/>
  <c r="AE208" i="1"/>
  <c r="U208" i="1"/>
  <c r="W208" i="1"/>
  <c r="F117" i="1"/>
  <c r="AF117" i="1" s="1"/>
  <c r="Y208" i="1"/>
  <c r="S208" i="1"/>
  <c r="Z208" i="1"/>
  <c r="X208" i="1"/>
  <c r="T208" i="1"/>
  <c r="AA208" i="1"/>
  <c r="K208" i="1"/>
  <c r="F188" i="1"/>
  <c r="AF188" i="1" s="1"/>
  <c r="F42" i="1"/>
  <c r="AF42" i="1" s="1"/>
  <c r="F135" i="1"/>
  <c r="AF135" i="1" s="1"/>
  <c r="F26" i="1"/>
  <c r="H208" i="1"/>
  <c r="E174" i="1"/>
  <c r="R162" i="1"/>
  <c r="E162" i="1"/>
  <c r="R152" i="1"/>
  <c r="E152" i="1"/>
  <c r="R149" i="1"/>
  <c r="E149" i="1"/>
  <c r="R144" i="1"/>
  <c r="E144" i="1"/>
  <c r="E141" i="1"/>
  <c r="E127" i="1"/>
  <c r="E118" i="1"/>
  <c r="R65" i="1"/>
  <c r="E65" i="1"/>
  <c r="R109" i="1"/>
  <c r="AJ109" i="1" s="1"/>
  <c r="R105" i="1"/>
  <c r="R101" i="1"/>
  <c r="R80" i="1"/>
  <c r="R135" i="1" l="1"/>
  <c r="G224" i="1"/>
  <c r="H224" i="1"/>
  <c r="H226" i="1" s="1"/>
  <c r="J208" i="1"/>
  <c r="F208" i="1"/>
  <c r="AF26" i="1"/>
  <c r="AF208" i="1" s="1"/>
  <c r="E117" i="1"/>
  <c r="E135" i="1"/>
  <c r="R117" i="1"/>
  <c r="R108" i="1"/>
  <c r="E40" i="1"/>
  <c r="E39" i="1" s="1"/>
  <c r="D180" i="1"/>
  <c r="D179" i="1"/>
  <c r="D177" i="1"/>
  <c r="D176" i="1"/>
  <c r="D175" i="1"/>
  <c r="D169" i="1"/>
  <c r="D168" i="1"/>
  <c r="D166" i="1"/>
  <c r="D164" i="1"/>
  <c r="D163" i="1"/>
  <c r="D161" i="1"/>
  <c r="D160" i="1"/>
  <c r="D157" i="1"/>
  <c r="D156" i="1"/>
  <c r="D155" i="1"/>
  <c r="D151" i="1"/>
  <c r="D150" i="1"/>
  <c r="D148" i="1"/>
  <c r="D147" i="1"/>
  <c r="D146" i="1"/>
  <c r="D145" i="1"/>
  <c r="D140" i="1"/>
  <c r="D138" i="1"/>
  <c r="D137" i="1"/>
  <c r="D134" i="1"/>
  <c r="D133" i="1"/>
  <c r="D132" i="1"/>
  <c r="D131" i="1"/>
  <c r="D130" i="1"/>
  <c r="D128" i="1"/>
  <c r="D126" i="1"/>
  <c r="D125" i="1"/>
  <c r="D124" i="1"/>
  <c r="D123" i="1"/>
  <c r="D122" i="1"/>
  <c r="D121" i="1"/>
  <c r="D120" i="1"/>
  <c r="D119" i="1"/>
  <c r="D115" i="1"/>
  <c r="D113" i="1"/>
  <c r="D112" i="1"/>
  <c r="D88" i="1"/>
  <c r="D87" i="1"/>
  <c r="D83" i="1"/>
  <c r="D81" i="1"/>
  <c r="D76" i="1"/>
  <c r="D74" i="1"/>
  <c r="D66" i="1"/>
  <c r="D63" i="1"/>
  <c r="D61" i="1"/>
  <c r="D41" i="1"/>
  <c r="AO115" i="1"/>
  <c r="AO107" i="1"/>
  <c r="AO100" i="1"/>
  <c r="AO99" i="1"/>
  <c r="AO98" i="1"/>
  <c r="AO90" i="1"/>
  <c r="AN162" i="1"/>
  <c r="AN154" i="1"/>
  <c r="AN152" i="1"/>
  <c r="AN149" i="1"/>
  <c r="AN144" i="1"/>
  <c r="AN141" i="1"/>
  <c r="AN136" i="1"/>
  <c r="AN105" i="1"/>
  <c r="AN103" i="1"/>
  <c r="AN101" i="1"/>
  <c r="AN97" i="1"/>
  <c r="AN92" i="1"/>
  <c r="AN84" i="1"/>
  <c r="AN80" i="1"/>
  <c r="AN60" i="1"/>
  <c r="AN54" i="1"/>
  <c r="AN49" i="1"/>
  <c r="AN45" i="1"/>
  <c r="AO63" i="1"/>
  <c r="AL199" i="1"/>
  <c r="AL207" i="1"/>
  <c r="AL197" i="1"/>
  <c r="AL161" i="1"/>
  <c r="AO161" i="1" s="1"/>
  <c r="AL134" i="1"/>
  <c r="AO134" i="1" s="1"/>
  <c r="AL132" i="1"/>
  <c r="AO132" i="1" s="1"/>
  <c r="AL110" i="1"/>
  <c r="AL109" i="1" s="1"/>
  <c r="AL97" i="1"/>
  <c r="AL76" i="1"/>
  <c r="AL74" i="1"/>
  <c r="AL66" i="1"/>
  <c r="AL206" i="1"/>
  <c r="AL202" i="1"/>
  <c r="AL198" i="1"/>
  <c r="AL195" i="1"/>
  <c r="AL194" i="1"/>
  <c r="AL192" i="1"/>
  <c r="AL190" i="1"/>
  <c r="AL177" i="1"/>
  <c r="AL175" i="1"/>
  <c r="AL166" i="1"/>
  <c r="AO166" i="1" s="1"/>
  <c r="AL165" i="1"/>
  <c r="AO165" i="1" s="1"/>
  <c r="AL164" i="1"/>
  <c r="AO164" i="1" s="1"/>
  <c r="AL163" i="1"/>
  <c r="AL160" i="1"/>
  <c r="AO160" i="1" s="1"/>
  <c r="AL157" i="1"/>
  <c r="AO157" i="1" s="1"/>
  <c r="AL156" i="1"/>
  <c r="AO156" i="1" s="1"/>
  <c r="AL155" i="1"/>
  <c r="AO155" i="1" s="1"/>
  <c r="AL153" i="1"/>
  <c r="AL152" i="1" s="1"/>
  <c r="AL151" i="1"/>
  <c r="AO151" i="1" s="1"/>
  <c r="AL150" i="1"/>
  <c r="AL149" i="1" s="1"/>
  <c r="AL148" i="1"/>
  <c r="AO148" i="1" s="1"/>
  <c r="AL147" i="1"/>
  <c r="AO147" i="1" s="1"/>
  <c r="AL146" i="1"/>
  <c r="AO146" i="1" s="1"/>
  <c r="AL145" i="1"/>
  <c r="AO145" i="1" s="1"/>
  <c r="AL140" i="1"/>
  <c r="AO140" i="1" s="1"/>
  <c r="AL137" i="1"/>
  <c r="AO137" i="1" s="1"/>
  <c r="AL133" i="1"/>
  <c r="AO133" i="1" s="1"/>
  <c r="AL131" i="1"/>
  <c r="AO131" i="1" s="1"/>
  <c r="AL130" i="1"/>
  <c r="AO130" i="1" s="1"/>
  <c r="AL126" i="1"/>
  <c r="AO126" i="1" s="1"/>
  <c r="AL125" i="1"/>
  <c r="AO125" i="1" s="1"/>
  <c r="AL124" i="1"/>
  <c r="AO124" i="1" s="1"/>
  <c r="AL123" i="1"/>
  <c r="AO123" i="1" s="1"/>
  <c r="AL122" i="1"/>
  <c r="AO122" i="1" s="1"/>
  <c r="AL121" i="1"/>
  <c r="AO121" i="1" s="1"/>
  <c r="AL120" i="1"/>
  <c r="AO120" i="1" s="1"/>
  <c r="AL119" i="1"/>
  <c r="AO119" i="1" s="1"/>
  <c r="AL113" i="1"/>
  <c r="AO113" i="1" s="1"/>
  <c r="AL112" i="1"/>
  <c r="AO112" i="1" s="1"/>
  <c r="AL106" i="1"/>
  <c r="AL105" i="1" s="1"/>
  <c r="AL104" i="1"/>
  <c r="AL103" i="1" s="1"/>
  <c r="AL102" i="1"/>
  <c r="AL101" i="1" s="1"/>
  <c r="AL96" i="1"/>
  <c r="AO96" i="1" s="1"/>
  <c r="AL93" i="1"/>
  <c r="AO93" i="1" s="1"/>
  <c r="AL89" i="1"/>
  <c r="AO89" i="1" s="1"/>
  <c r="AL88" i="1"/>
  <c r="AO88" i="1" s="1"/>
  <c r="AL87" i="1"/>
  <c r="AO87" i="1" s="1"/>
  <c r="AL86" i="1"/>
  <c r="AO86" i="1" s="1"/>
  <c r="AL85" i="1"/>
  <c r="AO85" i="1" s="1"/>
  <c r="AL83" i="1"/>
  <c r="AO83" i="1" s="1"/>
  <c r="AL82" i="1"/>
  <c r="AO82" i="1" s="1"/>
  <c r="AL81" i="1"/>
  <c r="AO81" i="1" s="1"/>
  <c r="AL61" i="1"/>
  <c r="AL60" i="1" s="1"/>
  <c r="AL59" i="1"/>
  <c r="AO59" i="1" s="1"/>
  <c r="AL58" i="1"/>
  <c r="AO58" i="1" s="1"/>
  <c r="AL57" i="1"/>
  <c r="AO57" i="1" s="1"/>
  <c r="AL56" i="1"/>
  <c r="AO56" i="1" s="1"/>
  <c r="AL55" i="1"/>
  <c r="AO55" i="1" s="1"/>
  <c r="AL53" i="1"/>
  <c r="AO53" i="1" s="1"/>
  <c r="AL51" i="1"/>
  <c r="AO51" i="1" s="1"/>
  <c r="AL50" i="1"/>
  <c r="AO50" i="1" s="1"/>
  <c r="AL48" i="1"/>
  <c r="AO48" i="1" s="1"/>
  <c r="AL47" i="1"/>
  <c r="AO47" i="1" s="1"/>
  <c r="AL46" i="1"/>
  <c r="AO46" i="1" s="1"/>
  <c r="AL29" i="1"/>
  <c r="AL40" i="1"/>
  <c r="AL170" i="1"/>
  <c r="D141" i="1" l="1"/>
  <c r="D142" i="1"/>
  <c r="D152" i="1"/>
  <c r="D153" i="1"/>
  <c r="D170" i="1"/>
  <c r="D171" i="1"/>
  <c r="D136" i="1"/>
  <c r="AL178" i="1"/>
  <c r="AM178" i="1" s="1"/>
  <c r="AO54" i="1"/>
  <c r="AO84" i="1"/>
  <c r="AN78" i="1"/>
  <c r="AO97" i="1"/>
  <c r="D111" i="1"/>
  <c r="AN135" i="1"/>
  <c r="D154" i="1"/>
  <c r="D118" i="1"/>
  <c r="AO80" i="1"/>
  <c r="AO92" i="1"/>
  <c r="AL176" i="1"/>
  <c r="D65" i="1"/>
  <c r="D174" i="1"/>
  <c r="AO49" i="1"/>
  <c r="AO111" i="1"/>
  <c r="AO61" i="1"/>
  <c r="AO60" i="1" s="1"/>
  <c r="AO102" i="1"/>
  <c r="AO101" i="1" s="1"/>
  <c r="AO110" i="1"/>
  <c r="AO109" i="1" s="1"/>
  <c r="AO153" i="1"/>
  <c r="AO152" i="1" s="1"/>
  <c r="D127" i="1"/>
  <c r="D144" i="1"/>
  <c r="D149" i="1"/>
  <c r="D162" i="1"/>
  <c r="AO45" i="1"/>
  <c r="AO144" i="1"/>
  <c r="AO106" i="1"/>
  <c r="AO105" i="1" s="1"/>
  <c r="AL188" i="1"/>
  <c r="AM188" i="1" s="1"/>
  <c r="AL162" i="1"/>
  <c r="AO154" i="1"/>
  <c r="AO118" i="1"/>
  <c r="AO163" i="1"/>
  <c r="AO162" i="1" s="1"/>
  <c r="AO150" i="1"/>
  <c r="AO149" i="1" s="1"/>
  <c r="AO104" i="1"/>
  <c r="AO103" i="1" s="1"/>
  <c r="AL154" i="1"/>
  <c r="AL174" i="1"/>
  <c r="AM174" i="1" s="1"/>
  <c r="AL49" i="1"/>
  <c r="AL80" i="1"/>
  <c r="AL84" i="1"/>
  <c r="AL142" i="1"/>
  <c r="AL92" i="1"/>
  <c r="AL128" i="1"/>
  <c r="AO128" i="1" s="1"/>
  <c r="AO127" i="1" s="1"/>
  <c r="AL138" i="1"/>
  <c r="AO138" i="1" s="1"/>
  <c r="AO136" i="1" s="1"/>
  <c r="AL111" i="1"/>
  <c r="AL108" i="1" s="1"/>
  <c r="AM108" i="1" s="1"/>
  <c r="AL118" i="1"/>
  <c r="AL65" i="1"/>
  <c r="AM65" i="1" s="1"/>
  <c r="AL43" i="1"/>
  <c r="AO43" i="1" s="1"/>
  <c r="AL144" i="1"/>
  <c r="AL45" i="1"/>
  <c r="AL54" i="1"/>
  <c r="AM170" i="1"/>
  <c r="AM26" i="1"/>
  <c r="AM23" i="1"/>
  <c r="AM18" i="1"/>
  <c r="AM15" i="1"/>
  <c r="AL36" i="1"/>
  <c r="AM36" i="1" s="1"/>
  <c r="AL39" i="1"/>
  <c r="AM39" i="1" s="1"/>
  <c r="AK208" i="1"/>
  <c r="D107" i="1"/>
  <c r="D100" i="1"/>
  <c r="D99" i="1"/>
  <c r="D96" i="1"/>
  <c r="D90" i="1"/>
  <c r="D86" i="1"/>
  <c r="D59" i="1"/>
  <c r="D58" i="1"/>
  <c r="D57" i="1"/>
  <c r="D56" i="1"/>
  <c r="D55" i="1"/>
  <c r="D53" i="1"/>
  <c r="D51" i="1"/>
  <c r="D50" i="1"/>
  <c r="D47" i="1"/>
  <c r="D46" i="1"/>
  <c r="D207" i="1"/>
  <c r="D206" i="1"/>
  <c r="D198" i="1"/>
  <c r="D197" i="1"/>
  <c r="D194" i="1"/>
  <c r="AB207" i="1"/>
  <c r="AB206" i="1"/>
  <c r="AB202" i="1"/>
  <c r="AB201" i="1" s="1"/>
  <c r="AB198" i="1"/>
  <c r="AB197" i="1"/>
  <c r="AB195" i="1"/>
  <c r="AB194" i="1"/>
  <c r="AB192" i="1"/>
  <c r="AB190" i="1"/>
  <c r="AB189" i="1" s="1"/>
  <c r="AB180" i="1"/>
  <c r="AB179" i="1"/>
  <c r="AB178" i="1"/>
  <c r="AB177" i="1"/>
  <c r="AB176" i="1"/>
  <c r="AB172" i="1"/>
  <c r="AB170" i="1"/>
  <c r="AB169" i="1"/>
  <c r="AB168" i="1"/>
  <c r="AB167" i="1"/>
  <c r="AB161" i="1"/>
  <c r="AB160" i="1"/>
  <c r="AB157" i="1"/>
  <c r="AB156" i="1"/>
  <c r="AB155" i="1"/>
  <c r="AB153" i="1"/>
  <c r="AB152" i="1" s="1"/>
  <c r="AB150" i="1"/>
  <c r="AB149" i="1" s="1"/>
  <c r="AB148" i="1"/>
  <c r="AB147" i="1"/>
  <c r="AB146" i="1"/>
  <c r="AB145" i="1"/>
  <c r="AB142" i="1"/>
  <c r="AB141" i="1" s="1"/>
  <c r="AB140" i="1"/>
  <c r="AB138" i="1"/>
  <c r="AB137" i="1"/>
  <c r="AB134" i="1"/>
  <c r="AB133" i="1"/>
  <c r="AB132" i="1"/>
  <c r="AB131" i="1"/>
  <c r="AB130" i="1"/>
  <c r="AB128" i="1"/>
  <c r="AB126" i="1"/>
  <c r="AB125" i="1"/>
  <c r="AB124" i="1"/>
  <c r="AB123" i="1"/>
  <c r="AB122" i="1"/>
  <c r="AB121" i="1"/>
  <c r="AB120" i="1"/>
  <c r="AB119" i="1"/>
  <c r="AB113" i="1"/>
  <c r="AB112" i="1"/>
  <c r="AB110" i="1"/>
  <c r="AB109" i="1" s="1"/>
  <c r="AB107" i="1"/>
  <c r="AB106" i="1"/>
  <c r="AB104" i="1"/>
  <c r="AB103" i="1" s="1"/>
  <c r="AB102" i="1"/>
  <c r="AB101" i="1" s="1"/>
  <c r="AB100" i="1"/>
  <c r="AB99" i="1"/>
  <c r="AB98" i="1"/>
  <c r="AB96" i="1"/>
  <c r="AB93" i="1"/>
  <c r="AB90" i="1"/>
  <c r="AB89" i="1"/>
  <c r="AB87" i="1"/>
  <c r="AB86" i="1"/>
  <c r="AB85" i="1"/>
  <c r="AB82" i="1"/>
  <c r="AB81" i="1"/>
  <c r="AB79" i="1"/>
  <c r="AB61" i="1"/>
  <c r="AB60" i="1" s="1"/>
  <c r="AB59" i="1"/>
  <c r="AB58" i="1"/>
  <c r="AB57" i="1"/>
  <c r="AB56" i="1"/>
  <c r="AB55" i="1"/>
  <c r="AB53" i="1"/>
  <c r="AB51" i="1"/>
  <c r="AB50" i="1"/>
  <c r="AB48" i="1"/>
  <c r="AB47" i="1"/>
  <c r="AB46" i="1"/>
  <c r="AB43" i="1"/>
  <c r="AB41" i="1"/>
  <c r="AB40" i="1" s="1"/>
  <c r="AB39" i="1" s="1"/>
  <c r="AB36" i="1"/>
  <c r="AB32" i="1"/>
  <c r="AB31" i="1"/>
  <c r="AB30" i="1"/>
  <c r="AB15" i="1"/>
  <c r="E172" i="1"/>
  <c r="D172" i="1" s="1"/>
  <c r="D33" i="1"/>
  <c r="D32" i="1"/>
  <c r="D31" i="1"/>
  <c r="D30" i="1"/>
  <c r="AD15" i="1"/>
  <c r="D23" i="1"/>
  <c r="AB127" i="1" l="1"/>
  <c r="AB136" i="1"/>
  <c r="AB118" i="1"/>
  <c r="AB111" i="1"/>
  <c r="AB108" i="1" s="1"/>
  <c r="AB154" i="1"/>
  <c r="AB80" i="1"/>
  <c r="AB205" i="1"/>
  <c r="AB144" i="1"/>
  <c r="AB174" i="1"/>
  <c r="AB191" i="1"/>
  <c r="AB92" i="1"/>
  <c r="AB84" i="1"/>
  <c r="AB105" i="1"/>
  <c r="AB97" i="1"/>
  <c r="AB45" i="1"/>
  <c r="AB54" i="1"/>
  <c r="AB29" i="1"/>
  <c r="AB26" i="1" s="1"/>
  <c r="AB65" i="1"/>
  <c r="AB49" i="1"/>
  <c r="D43" i="1"/>
  <c r="D79" i="1"/>
  <c r="D191" i="1"/>
  <c r="D192" i="1"/>
  <c r="D201" i="1"/>
  <c r="D202" i="1"/>
  <c r="D205" i="1"/>
  <c r="D89" i="1"/>
  <c r="E84" i="1"/>
  <c r="D49" i="1"/>
  <c r="AL127" i="1"/>
  <c r="AL117" i="1" s="1"/>
  <c r="AM117" i="1" s="1"/>
  <c r="AL136" i="1"/>
  <c r="AO42" i="1"/>
  <c r="D117" i="1"/>
  <c r="D54" i="1"/>
  <c r="D37" i="1"/>
  <c r="E36" i="1"/>
  <c r="E80" i="1"/>
  <c r="E101" i="1"/>
  <c r="D85" i="1"/>
  <c r="E97" i="1"/>
  <c r="E105" i="1"/>
  <c r="E109" i="1"/>
  <c r="E108" i="1" s="1"/>
  <c r="AL141" i="1"/>
  <c r="AO142" i="1"/>
  <c r="AO141" i="1" s="1"/>
  <c r="D135" i="1"/>
  <c r="AO108" i="1"/>
  <c r="AO117" i="1"/>
  <c r="AL78" i="1"/>
  <c r="AL42" i="1"/>
  <c r="AM42" i="1" s="1"/>
  <c r="E26" i="1"/>
  <c r="AB135" i="1" l="1"/>
  <c r="AB117" i="1"/>
  <c r="AB42" i="1"/>
  <c r="AB188" i="1"/>
  <c r="AB78" i="1"/>
  <c r="D18" i="1"/>
  <c r="D15" i="1"/>
  <c r="D110" i="1"/>
  <c r="D103" i="1"/>
  <c r="D104" i="1"/>
  <c r="D82" i="1"/>
  <c r="D92" i="1"/>
  <c r="D93" i="1"/>
  <c r="D106" i="1"/>
  <c r="D105" i="1"/>
  <c r="D101" i="1"/>
  <c r="D102" i="1"/>
  <c r="D189" i="1"/>
  <c r="D190" i="1"/>
  <c r="D98" i="1"/>
  <c r="D84" i="1"/>
  <c r="AL135" i="1"/>
  <c r="AM135" i="1" s="1"/>
  <c r="E78" i="1"/>
  <c r="AM78" i="1"/>
  <c r="AO78" i="1"/>
  <c r="T178" i="1"/>
  <c r="V178" i="1"/>
  <c r="X178" i="1"/>
  <c r="Y178" i="1"/>
  <c r="R97" i="1"/>
  <c r="T167" i="1"/>
  <c r="V167" i="1"/>
  <c r="X167" i="1"/>
  <c r="Y167" i="1"/>
  <c r="E42" i="1"/>
  <c r="AJ178" i="1" l="1"/>
  <c r="R78" i="1"/>
  <c r="D97" i="1"/>
  <c r="E208" i="1"/>
  <c r="AB208" i="1"/>
  <c r="D188" i="1"/>
  <c r="D80" i="1"/>
  <c r="D108" i="1"/>
  <c r="D109" i="1"/>
  <c r="AL208" i="1"/>
  <c r="AO135" i="1"/>
  <c r="AM208" i="1"/>
  <c r="D29" i="1"/>
  <c r="D178" i="1" l="1"/>
  <c r="R40" i="1"/>
  <c r="R39" i="1" s="1"/>
  <c r="R36" i="1"/>
  <c r="D78" i="1" l="1"/>
  <c r="R208" i="1"/>
  <c r="E225" i="1"/>
  <c r="D36" i="1"/>
  <c r="D40" i="1"/>
  <c r="E223" i="1" l="1"/>
  <c r="D26" i="1"/>
  <c r="D39" i="1"/>
  <c r="E224" i="1"/>
  <c r="R167" i="1"/>
  <c r="AJ167" i="1" l="1"/>
  <c r="D167" i="1" s="1"/>
  <c r="E220" i="1"/>
  <c r="AD45" i="1"/>
  <c r="AD42" i="1" s="1"/>
  <c r="D48" i="1" l="1"/>
  <c r="D45" i="1"/>
  <c r="D42" i="1"/>
  <c r="AD208" i="1"/>
  <c r="D208" i="1" l="1"/>
  <c r="G222" i="1"/>
  <c r="G228" i="1" s="1"/>
  <c r="E226" i="1"/>
  <c r="E222" i="1" s="1"/>
  <c r="E228" i="1" s="1"/>
</calcChain>
</file>

<file path=xl/sharedStrings.xml><?xml version="1.0" encoding="utf-8"?>
<sst xmlns="http://schemas.openxmlformats.org/spreadsheetml/2006/main" count="254" uniqueCount="233">
  <si>
    <t>КОНТО</t>
  </si>
  <si>
    <t>ПОЗИЦИЈА</t>
  </si>
  <si>
    <t>НАЗИВ КОНТА</t>
  </si>
  <si>
    <t>16 РОДИТЕЉСКИ ДИНАР ЗА ВАННАСТАВНЕ АКТИВНОСТИ</t>
  </si>
  <si>
    <t>УКУПНО</t>
  </si>
  <si>
    <t>СОЦИЈАЛНИ ДОПРИНОСИ НА ТЕРЕТ ПОСЛОДАВЦА</t>
  </si>
  <si>
    <t>НАКНАДЕ У НАТУРИ</t>
  </si>
  <si>
    <t>СОЦИЈАЛНА ДАВАЊА ЗАПОСЛЕНИМА</t>
  </si>
  <si>
    <t>Исплата накнада за време одсуствовања с посла на терет фонда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</si>
  <si>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</si>
  <si>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</si>
  <si>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</si>
  <si>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Награде запосленима и остали посебни расходи</t>
  </si>
  <si>
    <t>Јубиларне награде</t>
  </si>
  <si>
    <t>СТАЛНИ ТРОШКОВИ</t>
  </si>
  <si>
    <t>Комуналне услуге</t>
  </si>
  <si>
    <t>Услуге комуникација</t>
  </si>
  <si>
    <t>ТРОШКОВИ ПУТОВАЊА</t>
  </si>
  <si>
    <t>Трошкови службених путовања у земљи</t>
  </si>
  <si>
    <t>УСЛУГЕ ПО УГОВОРУ</t>
  </si>
  <si>
    <t>Административне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</si>
  <si>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</si>
  <si>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</si>
  <si>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</si>
  <si>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</si>
  <si>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</si>
  <si>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</si>
  <si>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</si>
  <si>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Медицинске услуге</t>
  </si>
  <si>
    <t>Остале специјализоване услуге</t>
  </si>
  <si>
    <t>ТЕКУЋЕ ПОПРАВКЕ И ОДРЖАВАЊЕ</t>
  </si>
  <si>
    <t>Компјутерске услуге</t>
  </si>
  <si>
    <t>Накнаде трошкова за запослене - превоз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</si>
  <si>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</si>
  <si>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</si>
  <si>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</si>
  <si>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</si>
  <si>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</si>
  <si>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</si>
  <si>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</si>
  <si>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</si>
  <si>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</si>
  <si>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</si>
  <si>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</si>
  <si>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НАКНАДЕ ЗА СОЦИЈАЛНУ ЗАШТИТУ ИЗ БУЏЕТА</t>
  </si>
  <si>
    <t>ПОРЕЗИ, ОБАВЕЗНЕ ТАКСЕ И КАЗНЕ</t>
  </si>
  <si>
    <t>Остали порези</t>
  </si>
  <si>
    <t>Обавезне таксе</t>
  </si>
  <si>
    <t>ЗГРАДЕ И ГРАЂЕВИНСКИ ОБЈЕКТИ</t>
  </si>
  <si>
    <t>МАШИНЕ И ОПРЕМА</t>
  </si>
  <si>
    <t>Енерегтске услуге</t>
  </si>
  <si>
    <t>ПРИХОДИ</t>
  </si>
  <si>
    <t>ТРАНСФЕРИ ОД ДРУГИХ НИВОА ВЛАСТИ</t>
  </si>
  <si>
    <t>ПРИХОДИ УКУПНО :</t>
  </si>
  <si>
    <t>Осигурање возила</t>
  </si>
  <si>
    <t>Материјал за образовање</t>
  </si>
  <si>
    <t>Амортизација  oпреме</t>
  </si>
  <si>
    <t>ДОНАЦИЈЕ ОД НВО И ПОЈЕДИНАЦА</t>
  </si>
  <si>
    <t>Природни гас</t>
  </si>
  <si>
    <t>Лож уље</t>
  </si>
  <si>
    <t>Дератизација</t>
  </si>
  <si>
    <t>Услуге водовода и канализације</t>
  </si>
  <si>
    <t>Телефон, телефакс</t>
  </si>
  <si>
    <t>Интернет</t>
  </si>
  <si>
    <t>Услуге мобилног телефона</t>
  </si>
  <si>
    <t>Услуге поште</t>
  </si>
  <si>
    <t>Трошкови осигурања</t>
  </si>
  <si>
    <t>Услуге  за одржавање софтвера</t>
  </si>
  <si>
    <t>Котизација за семинаре</t>
  </si>
  <si>
    <t>Котизација за стручно саветовање</t>
  </si>
  <si>
    <t>Остали издаци за стручно образовање</t>
  </si>
  <si>
    <t>Остале услуге штампања</t>
  </si>
  <si>
    <t>Остале медијске услуге</t>
  </si>
  <si>
    <t>Остале стручне услуге</t>
  </si>
  <si>
    <t>Хемијско чишћење</t>
  </si>
  <si>
    <t>Позоришне представе</t>
  </si>
  <si>
    <t>Услуге образовања културе и спорта</t>
  </si>
  <si>
    <t>планирање и праћење пројекта</t>
  </si>
  <si>
    <t>Предшколска установа ''Младост''</t>
  </si>
  <si>
    <t>e-mail: mladostpu@gmail.com</t>
  </si>
  <si>
    <t>ОСТАЛЕ ДОТАЦИЈЕ И ТРАНСФЕРИ</t>
  </si>
  <si>
    <t>Отпремнина приликом одласка у пензију</t>
  </si>
  <si>
    <t>Отпремнина у случају отпуштања с посла</t>
  </si>
  <si>
    <t>Помоћ у случају смрти</t>
  </si>
  <si>
    <t>Правне услуге</t>
  </si>
  <si>
    <t>Адвокатске услуге</t>
  </si>
  <si>
    <t>повећати</t>
  </si>
  <si>
    <t>смањити</t>
  </si>
  <si>
    <t>razlika</t>
  </si>
  <si>
    <t>УКУПНО БУЏЕТ</t>
  </si>
  <si>
    <t>УКУПНО ПОТРОШЕНО</t>
  </si>
  <si>
    <t>ОСТАЈЕ</t>
  </si>
  <si>
    <t>Остали трошкови</t>
  </si>
  <si>
    <t>08 ДОНАЦИЈЕ ОД НВО И ПОЈЕДИНАЦА</t>
  </si>
  <si>
    <t>13 НЕРАСПОРЕЂЕНИ ВИШАК ПРИХОДА ИЗ РАНИЈИХ ГОДИНА</t>
  </si>
  <si>
    <t>Трошкови платног промета и банкарских услуга</t>
  </si>
  <si>
    <t>Чишћење</t>
  </si>
  <si>
    <t>Трошкови доставе</t>
  </si>
  <si>
    <t>Трошкови путовања у оквиру редовног рада</t>
  </si>
  <si>
    <t>Трошкови путовања ученика</t>
  </si>
  <si>
    <t>Израда софтвера</t>
  </si>
  <si>
    <t>Издаци за стручне испите</t>
  </si>
  <si>
    <t>Здравствена заштита по уговору</t>
  </si>
  <si>
    <t>Услуге јавног здравства инспекција и анализа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</si>
  <si>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</si>
  <si>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</si>
  <si>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</si>
  <si>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</si>
  <si>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</si>
  <si>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Радови на централном грејању</t>
  </si>
  <si>
    <t>Електричне инсталације</t>
  </si>
  <si>
    <t>Остале услуге и материјал за одржавање и поправке</t>
  </si>
  <si>
    <t>Опрема за саобраћај</t>
  </si>
  <si>
    <t>Опрема за образовање</t>
  </si>
  <si>
    <t>Опрема за јавну безбедност</t>
  </si>
  <si>
    <t>Производна, моторна, непокретна и немоторна опрема</t>
  </si>
  <si>
    <t>Канцеларијски материјал</t>
  </si>
  <si>
    <t>Бензин</t>
  </si>
  <si>
    <t>Дизел</t>
  </si>
  <si>
    <t>Мазива</t>
  </si>
  <si>
    <t xml:space="preserve">Остали материјал за превозна средства </t>
  </si>
  <si>
    <t>Материјали за спорт</t>
  </si>
  <si>
    <t>Остали медицински и лабораторијски материјал</t>
  </si>
  <si>
    <t>Хемијска средства за чишћење</t>
  </si>
  <si>
    <t>Остали потрошни материјал за хигијену</t>
  </si>
  <si>
    <t>Остали материјал за одржавање хигијене</t>
  </si>
  <si>
    <t>Намирнице за припремање хране</t>
  </si>
  <si>
    <t>Остали материјал за угоститељство</t>
  </si>
  <si>
    <t>Потрошни материјал</t>
  </si>
  <si>
    <t>Резервни делови</t>
  </si>
  <si>
    <t>Алат и инвентар</t>
  </si>
  <si>
    <t>Остали материјал за посебне намене</t>
  </si>
  <si>
    <t>Остале текуће дотације и трансфери</t>
  </si>
  <si>
    <t>Аутомобили</t>
  </si>
  <si>
    <t>Намештај</t>
  </si>
  <si>
    <t>Рачунарска опрема</t>
  </si>
  <si>
    <t>Штампачи</t>
  </si>
  <si>
    <t>Опрема за домаћинство</t>
  </si>
  <si>
    <t>Опрема за угоститељство</t>
  </si>
  <si>
    <t>Новчане казне и пенали</t>
  </si>
  <si>
    <t>ПРИХОДИ ИЗ ОСТАЛИХ ИЗВОРА</t>
  </si>
  <si>
    <t>Медицинска опрема</t>
  </si>
  <si>
    <t>Остале медицинске услуге</t>
  </si>
  <si>
    <t>Административна опрема</t>
  </si>
  <si>
    <t>ВИШАК ПРИХОДА ИЗ РАНИЈИХ ГОДИНА</t>
  </si>
  <si>
    <t>Осигурање деце</t>
  </si>
  <si>
    <t>Одвоз отпада</t>
  </si>
  <si>
    <t>Услуге одржавања рачунара</t>
  </si>
  <si>
    <t>Објављивање тендера и информативник огласа</t>
  </si>
  <si>
    <t>Остале услуге рекламе и пропаганде</t>
  </si>
  <si>
    <t>Храна</t>
  </si>
  <si>
    <t>Пиће</t>
  </si>
  <si>
    <t>Моторна опрема</t>
  </si>
  <si>
    <t>Горан Шатара</t>
  </si>
  <si>
    <t>Услуге културе</t>
  </si>
  <si>
    <t>Капитално одржавање зграда и објеката</t>
  </si>
  <si>
    <t>Опрема за образовање, науку, културу и спорт</t>
  </si>
  <si>
    <t>Опрема за производњу,моторна, непокретна и немоторна опрема</t>
  </si>
  <si>
    <t>Комуникациона опрема</t>
  </si>
  <si>
    <t>ДОПРИНОС ЗА ПИО</t>
  </si>
  <si>
    <t>ДОПРИНОС ЗА ЗДРАВСТВЕНО ОСИГУРАЊЕ</t>
  </si>
  <si>
    <t>КВАРТАЛИ</t>
  </si>
  <si>
    <t>I</t>
  </si>
  <si>
    <t>КРАЈ II</t>
  </si>
  <si>
    <t>II</t>
  </si>
  <si>
    <t>III</t>
  </si>
  <si>
    <t>КРАЈ III</t>
  </si>
  <si>
    <t>ПОТРОШЕНО ИЗ СОПСТВЕНИХ</t>
  </si>
  <si>
    <t>ПОТРОШЕНО ИЗ ДОНАЦИЈА</t>
  </si>
  <si>
    <t xml:space="preserve">ПОТРОШЕНО ИЗ ОСТАЛИХ НИВОА </t>
  </si>
  <si>
    <t>ПОТРОШЕНО ИЗ НЕРАСПОР.ВИШ. ПРИХ.</t>
  </si>
  <si>
    <t>ПОТРОШЕНО ИЗ РОД. ДИНАРА</t>
  </si>
  <si>
    <t>ОПШТИНА УКУПНО</t>
  </si>
  <si>
    <t>ПОТРОШЕНО ИЗ БУЏЕТА ИЗВОР 01</t>
  </si>
  <si>
    <t>ПОТРОШЕНО ИЗ БУЏЕТА ИЗВОР 13 И ОСТАЛО</t>
  </si>
  <si>
    <t>IV</t>
  </si>
  <si>
    <t>ЗП ИЗВОР 01</t>
  </si>
  <si>
    <t>Котизација за учеств. на сајмовима</t>
  </si>
  <si>
    <t>потрошено - општина сви извори</t>
  </si>
  <si>
    <t>ПОТРОШЕНО ИЗ СВИХ ИЗВОРА</t>
  </si>
  <si>
    <t>potr. Svi izvori</t>
  </si>
  <si>
    <t>Директор</t>
  </si>
  <si>
    <t xml:space="preserve">ПЛАТЕ, ДОДАЦИ И НАКНАДЕ ЗАПОСЛЕНИХ </t>
  </si>
  <si>
    <t>Поклони за децу запослених</t>
  </si>
  <si>
    <t>Боловање преко 30 дана</t>
  </si>
  <si>
    <t>Накнаде трошкова за превоз на посао и са посла</t>
  </si>
  <si>
    <t>Трошкови платног промета</t>
  </si>
  <si>
    <t>Остале помоћи запосленим радницима</t>
  </si>
  <si>
    <t>Остали непоменути трошкови</t>
  </si>
  <si>
    <t>Трошкови дневница (исхране) на службеном путу</t>
  </si>
  <si>
    <t>Трошкови превоза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</si>
  <si>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</si>
  <si>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</si>
  <si>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</si>
  <si>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смештаја на службеном путу</t>
  </si>
  <si>
    <t>Превоз ученика</t>
  </si>
  <si>
    <t>Механичке поправке опреме за саобраћај</t>
  </si>
  <si>
    <t>Остале поправке и одржавање опреме за саобраћај</t>
  </si>
  <si>
    <t>Уградна опрема</t>
  </si>
  <si>
    <t>Расходи за радну униформу</t>
  </si>
  <si>
    <t>Остали расходи за одећу, обућу и униформе</t>
  </si>
  <si>
    <t>Стручна литература за редовне потребе запослених</t>
  </si>
  <si>
    <t>Стручна литература за образовање запослених</t>
  </si>
  <si>
    <t>Остале текуће дотације по закону</t>
  </si>
  <si>
    <t>Регистрација возила</t>
  </si>
  <si>
    <t>Новчане казне и пенали по решењу судова</t>
  </si>
  <si>
    <t>НОВЧАНЕ КАЗНЕ И ПЕНАЛИ ПО РЕШЕЊУ СУДОВА</t>
  </si>
  <si>
    <t xml:space="preserve"> СОПСТВЕНИ ПРИХОДИ БУЏЕТСКИХ КОРИСНИКА (ИЗВОР 04)</t>
  </si>
  <si>
    <t>РОДИТЕЉСКИ ДИНАР ЗА ВАННАСТАВНЕ АКТИВНОСТИ (ИЗВОР 16)</t>
  </si>
  <si>
    <t>Услуге за ел. eнергију</t>
  </si>
  <si>
    <t>Oстали трошкови за службена путовања</t>
  </si>
  <si>
    <t>Опрема за домаћинство и угоститељство</t>
  </si>
  <si>
    <t xml:space="preserve">УКУПНО РАСХОДИ И ИЗДАЦИ  </t>
  </si>
  <si>
    <t>Цвеће и зеленило</t>
  </si>
  <si>
    <t>Помоћ у медиц. лечењу запосленог или члана уже породице</t>
  </si>
  <si>
    <t>ПРИХОДИ ИЗ БУЏЕТА ОПШТИНЕ (ИЗВОР 01)</t>
  </si>
  <si>
    <t>УКУПНО - ПРИХОДИ ИЗ БУЏЕТА ОПШТИНЕ</t>
  </si>
  <si>
    <t>Југословенске армије 18, Бачка Паланка</t>
  </si>
  <si>
    <t>Директор/Факс 021/6041-009, Секретар 6040-656, Финансије 6042-964</t>
  </si>
  <si>
    <t>http://pumladost.rs</t>
  </si>
  <si>
    <t>ТРАНСФЕРИ ОД ДРУГИХ НИВОА ВЛАСТИ (ИЗВОР 07)</t>
  </si>
  <si>
    <t>ЗАХТЕВАНА ДОДАТНА СРЕДСТВА ИЗ БУЏЕТА ОПШТИНЕ (ИЗВОР 01)</t>
  </si>
  <si>
    <t>Помоћ у медиц. лечењу запосленог или чланова уже породице и друге помоћи запосленом</t>
  </si>
  <si>
    <t>791111  - ПРИХОДИ ИЗ БУЏЕТА ОПШТИНЕ (ИЗВОР 01)</t>
  </si>
  <si>
    <t>Капитално одржавање објеката за потребе образовања</t>
  </si>
  <si>
    <t>ИЗГРАДЊА ЗГРАДА И ОБЈЕКАТА</t>
  </si>
  <si>
    <t>РОДИТЕЉСКИ ДИНАР (ИЗВОР 16)</t>
  </si>
  <si>
    <t>Опрема за јавну  безбедност</t>
  </si>
  <si>
    <t>791111  - ПОТРЕБНА ДОДАТНА СРЕДСТВА ИЗ БУЏЕТА ОПШТИНЕ</t>
  </si>
  <si>
    <t>ПОТРЕБНА ДОДАТНА СРЕДСТВА ИЗ БУЏЕТА ОПШТИНЕ</t>
  </si>
  <si>
    <t>Датум: 23.06.2022.</t>
  </si>
  <si>
    <t>РЕБАЛАНС ФИНАНСИЈСКОГ ПЛАНА ПУ "МЛАДОСТ" ЗА 2022. ГОДИНУ</t>
  </si>
  <si>
    <t>Дел. Број:  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</si>
</sst>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i_n_._-;\-* #,##0.00\ _D_i_n_._-;_-* &quot;-&quot;??\ _D_i_n_._-;_-@_-"/>
  </numFmts>
  <fonts count="2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7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omic Sans MS"/>
      <family val="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163">
    <xf numFmtId="0" fontId="0" fillId="0" borderId="0" xfId="0"/>
    <xf numFmtId="3" fontId="2" fillId="4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4" fontId="2" fillId="0" borderId="0" xfId="0" applyNumberFormat="1" applyFont="1"/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3" borderId="1" xfId="0" applyNumberFormat="1" applyFont="1" applyFill="1" applyBorder="1"/>
    <xf numFmtId="0" fontId="8" fillId="0" borderId="0" xfId="0" applyFont="1"/>
    <xf numFmtId="3" fontId="2" fillId="0" borderId="1" xfId="0" applyNumberFormat="1" applyFont="1" applyBorder="1"/>
    <xf numFmtId="3" fontId="2" fillId="5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4" fontId="2" fillId="5" borderId="0" xfId="0" applyNumberFormat="1" applyFont="1" applyFill="1"/>
    <xf numFmtId="0" fontId="6" fillId="5" borderId="0" xfId="0" applyFont="1" applyFill="1"/>
    <xf numFmtId="4" fontId="3" fillId="0" borderId="0" xfId="0" applyNumberFormat="1" applyFont="1"/>
    <xf numFmtId="0" fontId="4" fillId="4" borderId="0" xfId="0" applyFont="1" applyFill="1"/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3" fillId="5" borderId="0" xfId="0" applyNumberFormat="1" applyFont="1" applyFill="1"/>
    <xf numFmtId="0" fontId="4" fillId="5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3" fillId="0" borderId="2" xfId="0" applyNumberFormat="1" applyFont="1" applyBorder="1"/>
    <xf numFmtId="4" fontId="7" fillId="5" borderId="0" xfId="0" applyNumberFormat="1" applyFont="1" applyFill="1"/>
    <xf numFmtId="3" fontId="2" fillId="6" borderId="1" xfId="0" applyNumberFormat="1" applyFont="1" applyFill="1" applyBorder="1"/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/>
    <xf numFmtId="4" fontId="2" fillId="5" borderId="7" xfId="0" applyNumberFormat="1" applyFont="1" applyFill="1" applyBorder="1"/>
    <xf numFmtId="4" fontId="2" fillId="5" borderId="1" xfId="0" applyNumberFormat="1" applyFont="1" applyFill="1" applyBorder="1"/>
    <xf numFmtId="4" fontId="2" fillId="3" borderId="7" xfId="0" applyNumberFormat="1" applyFont="1" applyFill="1" applyBorder="1"/>
    <xf numFmtId="4" fontId="2" fillId="3" borderId="1" xfId="0" applyNumberFormat="1" applyFont="1" applyFill="1" applyBorder="1"/>
    <xf numFmtId="4" fontId="3" fillId="5" borderId="7" xfId="0" applyNumberFormat="1" applyFont="1" applyFill="1" applyBorder="1"/>
    <xf numFmtId="3" fontId="2" fillId="2" borderId="11" xfId="0" applyNumberFormat="1" applyFont="1" applyFill="1" applyBorder="1"/>
    <xf numFmtId="4" fontId="3" fillId="5" borderId="1" xfId="0" applyNumberFormat="1" applyFont="1" applyFill="1" applyBorder="1"/>
    <xf numFmtId="4" fontId="2" fillId="0" borderId="13" xfId="0" applyNumberFormat="1" applyFont="1" applyBorder="1" applyAlignment="1">
      <alignment horizontal="center" vertical="center"/>
    </xf>
    <xf numFmtId="4" fontId="2" fillId="0" borderId="7" xfId="0" applyNumberFormat="1" applyFont="1" applyBorder="1"/>
    <xf numFmtId="4" fontId="7" fillId="5" borderId="7" xfId="0" applyNumberFormat="1" applyFont="1" applyFill="1" applyBorder="1"/>
    <xf numFmtId="0" fontId="3" fillId="0" borderId="12" xfId="0" applyFont="1" applyBorder="1"/>
    <xf numFmtId="0" fontId="2" fillId="0" borderId="12" xfId="0" applyFont="1" applyBorder="1"/>
    <xf numFmtId="4" fontId="2" fillId="0" borderId="12" xfId="0" applyNumberFormat="1" applyFont="1" applyBorder="1"/>
    <xf numFmtId="4" fontId="2" fillId="0" borderId="12" xfId="0" applyNumberFormat="1" applyFont="1" applyBorder="1" applyAlignment="1">
      <alignment vertical="center"/>
    </xf>
    <xf numFmtId="4" fontId="2" fillId="5" borderId="12" xfId="0" applyNumberFormat="1" applyFont="1" applyFill="1" applyBorder="1"/>
    <xf numFmtId="4" fontId="7" fillId="5" borderId="12" xfId="0" applyNumberFormat="1" applyFont="1" applyFill="1" applyBorder="1"/>
    <xf numFmtId="4" fontId="2" fillId="5" borderId="14" xfId="0" applyNumberFormat="1" applyFont="1" applyFill="1" applyBorder="1"/>
    <xf numFmtId="4" fontId="2" fillId="3" borderId="14" xfId="0" applyNumberFormat="1" applyFont="1" applyFill="1" applyBorder="1"/>
    <xf numFmtId="4" fontId="3" fillId="5" borderId="14" xfId="0" applyNumberFormat="1" applyFont="1" applyFill="1" applyBorder="1"/>
    <xf numFmtId="4" fontId="3" fillId="5" borderId="12" xfId="0" applyNumberFormat="1" applyFont="1" applyFill="1" applyBorder="1"/>
    <xf numFmtId="4" fontId="3" fillId="0" borderId="12" xfId="0" applyNumberFormat="1" applyFont="1" applyBorder="1"/>
    <xf numFmtId="4" fontId="3" fillId="4" borderId="14" xfId="0" applyNumberFormat="1" applyFont="1" applyFill="1" applyBorder="1"/>
    <xf numFmtId="4" fontId="3" fillId="4" borderId="1" xfId="0" applyNumberFormat="1" applyFont="1" applyFill="1" applyBorder="1"/>
    <xf numFmtId="4" fontId="3" fillId="3" borderId="7" xfId="0" applyNumberFormat="1" applyFont="1" applyFill="1" applyBorder="1"/>
    <xf numFmtId="4" fontId="3" fillId="3" borderId="14" xfId="0" applyNumberFormat="1" applyFont="1" applyFill="1" applyBorder="1"/>
    <xf numFmtId="4" fontId="3" fillId="3" borderId="1" xfId="0" applyNumberFormat="1" applyFont="1" applyFill="1" applyBorder="1"/>
    <xf numFmtId="0" fontId="3" fillId="6" borderId="0" xfId="0" applyFont="1" applyFill="1"/>
    <xf numFmtId="4" fontId="3" fillId="6" borderId="7" xfId="0" applyNumberFormat="1" applyFont="1" applyFill="1" applyBorder="1"/>
    <xf numFmtId="4" fontId="3" fillId="6" borderId="1" xfId="0" applyNumberFormat="1" applyFont="1" applyFill="1" applyBorder="1"/>
    <xf numFmtId="4" fontId="3" fillId="4" borderId="7" xfId="0" applyNumberFormat="1" applyFont="1" applyFill="1" applyBorder="1"/>
    <xf numFmtId="0" fontId="5" fillId="0" borderId="0" xfId="0" applyFont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4" borderId="17" xfId="0" applyNumberFormat="1" applyFont="1" applyFill="1" applyBorder="1"/>
    <xf numFmtId="3" fontId="2" fillId="3" borderId="17" xfId="0" applyNumberFormat="1" applyFont="1" applyFill="1" applyBorder="1"/>
    <xf numFmtId="3" fontId="2" fillId="5" borderId="17" xfId="0" applyNumberFormat="1" applyFont="1" applyFill="1" applyBorder="1"/>
    <xf numFmtId="3" fontId="2" fillId="6" borderId="17" xfId="0" applyNumberFormat="1" applyFont="1" applyFill="1" applyBorder="1"/>
    <xf numFmtId="3" fontId="2" fillId="2" borderId="19" xfId="0" applyNumberFormat="1" applyFont="1" applyFill="1" applyBorder="1"/>
    <xf numFmtId="3" fontId="2" fillId="0" borderId="17" xfId="0" applyNumberFormat="1" applyFont="1" applyBorder="1"/>
    <xf numFmtId="4" fontId="3" fillId="0" borderId="14" xfId="0" applyNumberFormat="1" applyFont="1" applyBorder="1"/>
    <xf numFmtId="4" fontId="3" fillId="0" borderId="1" xfId="0" applyNumberFormat="1" applyFont="1" applyBorder="1"/>
    <xf numFmtId="4" fontId="2" fillId="0" borderId="14" xfId="0" applyNumberFormat="1" applyFont="1" applyBorder="1"/>
    <xf numFmtId="4" fontId="2" fillId="0" borderId="1" xfId="0" applyNumberFormat="1" applyFont="1" applyBorder="1"/>
    <xf numFmtId="3" fontId="9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3" xfId="0" applyNumberFormat="1" applyFont="1" applyBorder="1"/>
    <xf numFmtId="3" fontId="2" fillId="0" borderId="24" xfId="0" applyNumberFormat="1" applyFont="1" applyBorder="1"/>
    <xf numFmtId="4" fontId="9" fillId="0" borderId="0" xfId="0" applyNumberFormat="1" applyFont="1"/>
    <xf numFmtId="4" fontId="3" fillId="5" borderId="25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4" fontId="13" fillId="4" borderId="1" xfId="0" applyNumberFormat="1" applyFont="1" applyFill="1" applyBorder="1"/>
    <xf numFmtId="0" fontId="13" fillId="3" borderId="1" xfId="0" applyFont="1" applyFill="1" applyBorder="1" applyAlignment="1">
      <alignment wrapText="1"/>
    </xf>
    <xf numFmtId="4" fontId="13" fillId="3" borderId="1" xfId="0" applyNumberFormat="1" applyFont="1" applyFill="1" applyBorder="1"/>
    <xf numFmtId="0" fontId="13" fillId="3" borderId="1" xfId="0" applyFont="1" applyFill="1" applyBorder="1"/>
    <xf numFmtId="0" fontId="13" fillId="4" borderId="1" xfId="0" applyFont="1" applyFill="1" applyBorder="1"/>
    <xf numFmtId="0" fontId="13" fillId="5" borderId="1" xfId="0" applyFont="1" applyFill="1" applyBorder="1"/>
    <xf numFmtId="4" fontId="13" fillId="5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0" borderId="1" xfId="0" applyFont="1" applyBorder="1"/>
    <xf numFmtId="4" fontId="13" fillId="0" borderId="1" xfId="0" applyNumberFormat="1" applyFont="1" applyBorder="1"/>
    <xf numFmtId="4" fontId="14" fillId="0" borderId="1" xfId="0" applyNumberFormat="1" applyFont="1" applyBorder="1"/>
    <xf numFmtId="4" fontId="13" fillId="5" borderId="17" xfId="0" applyNumberFormat="1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4" fontId="13" fillId="0" borderId="17" xfId="0" applyNumberFormat="1" applyFont="1" applyBorder="1"/>
    <xf numFmtId="0" fontId="13" fillId="2" borderId="1" xfId="0" applyFont="1" applyFill="1" applyBorder="1"/>
    <xf numFmtId="4" fontId="13" fillId="2" borderId="1" xfId="0" applyNumberFormat="1" applyFont="1" applyFill="1" applyBorder="1"/>
    <xf numFmtId="4" fontId="13" fillId="6" borderId="1" xfId="0" applyNumberFormat="1" applyFont="1" applyFill="1" applyBorder="1"/>
    <xf numFmtId="4" fontId="13" fillId="3" borderId="1" xfId="0" applyNumberFormat="1" applyFont="1" applyFill="1" applyBorder="1" applyAlignment="1">
      <alignment wrapText="1"/>
    </xf>
    <xf numFmtId="4" fontId="13" fillId="5" borderId="1" xfId="0" applyNumberFormat="1" applyFont="1" applyFill="1" applyBorder="1" applyAlignment="1">
      <alignment wrapText="1"/>
    </xf>
    <xf numFmtId="164" fontId="13" fillId="3" borderId="1" xfId="2" applyFont="1" applyFill="1" applyBorder="1" applyAlignment="1">
      <alignment wrapText="1"/>
    </xf>
    <xf numFmtId="4" fontId="13" fillId="3" borderId="1" xfId="2" applyNumberFormat="1" applyFont="1" applyFill="1" applyBorder="1" applyAlignment="1"/>
    <xf numFmtId="0" fontId="13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4" fontId="6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2" xfId="0" applyFont="1" applyBorder="1"/>
    <xf numFmtId="0" fontId="1" fillId="0" borderId="5" xfId="1" applyBorder="1" applyAlignment="1" applyProtection="1"/>
    <xf numFmtId="0" fontId="1" fillId="0" borderId="6" xfId="1" applyBorder="1" applyAlignment="1" applyProtection="1"/>
    <xf numFmtId="3" fontId="15" fillId="0" borderId="7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0" fontId="16" fillId="0" borderId="0" xfId="0" applyFont="1"/>
    <xf numFmtId="3" fontId="15" fillId="0" borderId="7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0" fontId="18" fillId="0" borderId="3" xfId="0" applyFont="1" applyBorder="1"/>
    <xf numFmtId="0" fontId="4" fillId="0" borderId="4" xfId="0" applyFont="1" applyBorder="1"/>
    <xf numFmtId="0" fontId="18" fillId="0" borderId="5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" xfId="0" applyFont="1" applyBorder="1"/>
    <xf numFmtId="0" fontId="4" fillId="0" borderId="22" xfId="0" applyFont="1" applyBorder="1"/>
    <xf numFmtId="0" fontId="2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561974</xdr:colOff>
      <xdr:row>1</xdr:row>
      <xdr:rowOff>85724</xdr:rowOff>
    </xdr:from>
    <xdr:to>
      <xdr:col>35</xdr:col>
      <xdr:colOff>882014</xdr:colOff>
      <xdr:row>4</xdr:row>
      <xdr:rowOff>190500</xdr:rowOff>
    </xdr:to>
    <xdr:pic>
      <xdr:nvPicPr>
        <xdr:cNvPr id="1025" name="Picture 1" descr="NOVO znak-'Mladost'-boj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299" y="361949"/>
          <a:ext cx="1263015" cy="933451"/>
        </a:xfrm>
        <a:prstGeom prst="rect">
          <a:avLst/>
        </a:prstGeom>
        <a:noFill/>
      </xdr:spPr>
    </xdr:pic>
    <xdr:clientData/>
  </xdr:twoCellAnchor>
  <xdr:twoCellAnchor>
    <xdr:from>
      <xdr:col>6</xdr:col>
      <xdr:colOff>190500</xdr:colOff>
      <xdr:row>1</xdr:row>
      <xdr:rowOff>47625</xdr:rowOff>
    </xdr:from>
    <xdr:to>
      <xdr:col>6</xdr:col>
      <xdr:colOff>1453515</xdr:colOff>
      <xdr:row>4</xdr:row>
      <xdr:rowOff>152401</xdr:rowOff>
    </xdr:to>
    <xdr:pic>
      <xdr:nvPicPr>
        <xdr:cNvPr id="3" name="Picture 1" descr="NOVO znak-'Mladost'-boj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323850"/>
          <a:ext cx="1263015" cy="933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ladostpu@gmail.com" TargetMode="External"/><Relationship Id="rId1" Type="http://schemas.openxmlformats.org/officeDocument/2006/relationships/hyperlink" Target="http://pumladost.r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20"/>
  <sheetViews>
    <sheetView tabSelected="1" topLeftCell="B208" zoomScaleNormal="100" workbookViewId="0">
      <selection activeCell="B6" sqref="A6:XFD6"/>
    </sheetView>
  </sheetViews>
  <sheetFormatPr defaultColWidth="9.109375" defaultRowHeight="14.4" x14ac:dyDescent="0.3"/>
  <cols>
    <col min="1" max="1" width="3.6640625" style="2" hidden="1" customWidth="1"/>
    <col min="2" max="2" width="8.88671875" style="2" customWidth="1"/>
    <col min="3" max="3" width="54.5546875" style="6" customWidth="1"/>
    <col min="4" max="4" width="10.109375" style="6" hidden="1" customWidth="1"/>
    <col min="5" max="5" width="10" style="7" hidden="1" customWidth="1"/>
    <col min="6" max="6" width="3.6640625" style="7" hidden="1" customWidth="1"/>
    <col min="7" max="7" width="16.44140625" style="7" customWidth="1"/>
    <col min="8" max="8" width="13.5546875" style="7" hidden="1" customWidth="1"/>
    <col min="9" max="9" width="7.88671875" style="7" hidden="1" customWidth="1"/>
    <col min="10" max="10" width="8.88671875" style="7" hidden="1" customWidth="1"/>
    <col min="11" max="11" width="7.44140625" style="7" hidden="1" customWidth="1"/>
    <col min="12" max="12" width="10.88671875" style="7" hidden="1" customWidth="1"/>
    <col min="13" max="13" width="10.5546875" style="7" hidden="1" customWidth="1"/>
    <col min="14" max="14" width="11" style="7" hidden="1" customWidth="1"/>
    <col min="15" max="15" width="9.109375" style="7" hidden="1" customWidth="1"/>
    <col min="16" max="16" width="9.6640625" style="7" hidden="1" customWidth="1"/>
    <col min="17" max="17" width="9.44140625" style="7" hidden="1" customWidth="1"/>
    <col min="18" max="18" width="13.5546875" style="7" hidden="1" customWidth="1"/>
    <col min="19" max="19" width="11.33203125" style="7" hidden="1" customWidth="1"/>
    <col min="20" max="20" width="12.88671875" style="7" hidden="1" customWidth="1"/>
    <col min="21" max="21" width="10.33203125" style="7" hidden="1" customWidth="1"/>
    <col min="22" max="22" width="9.5546875" style="7" hidden="1" customWidth="1"/>
    <col min="23" max="23" width="7.88671875" style="7" hidden="1" customWidth="1"/>
    <col min="24" max="24" width="6.5546875" style="7" hidden="1" customWidth="1"/>
    <col min="25" max="25" width="7.44140625" style="7" hidden="1" customWidth="1"/>
    <col min="26" max="26" width="7.6640625" style="7" hidden="1" customWidth="1"/>
    <col min="27" max="27" width="8.44140625" style="7" hidden="1" customWidth="1"/>
    <col min="28" max="29" width="7.6640625" style="7" hidden="1" customWidth="1"/>
    <col min="30" max="30" width="13.88671875" style="7" hidden="1" customWidth="1"/>
    <col min="31" max="31" width="7.5546875" style="7" hidden="1" customWidth="1"/>
    <col min="32" max="32" width="11.6640625" style="7" hidden="1" customWidth="1"/>
    <col min="33" max="33" width="14.109375" style="7" hidden="1" customWidth="1"/>
    <col min="34" max="35" width="13.6640625" style="7" hidden="1" customWidth="1"/>
    <col min="36" max="36" width="13.33203125" style="7" hidden="1" customWidth="1"/>
    <col min="37" max="38" width="9.88671875" style="7" hidden="1" customWidth="1"/>
    <col min="39" max="39" width="0" style="2" hidden="1" customWidth="1"/>
    <col min="40" max="40" width="0" style="46" hidden="1" customWidth="1"/>
    <col min="41" max="41" width="0" style="2" hidden="1" customWidth="1"/>
    <col min="42" max="42" width="9.109375" style="3"/>
    <col min="43" max="43" width="12.6640625" style="3" bestFit="1" customWidth="1"/>
    <col min="44" max="16384" width="9.109375" style="3"/>
  </cols>
  <sheetData>
    <row r="1" spans="1:41" ht="21.75" customHeight="1" x14ac:dyDescent="0.4">
      <c r="A1" s="121"/>
      <c r="B1" s="141" t="s">
        <v>78</v>
      </c>
      <c r="C1" s="142"/>
      <c r="D1" s="142"/>
      <c r="E1" s="142"/>
      <c r="F1" s="142"/>
      <c r="G1" s="144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4"/>
      <c r="AK1" s="66"/>
      <c r="AL1" s="66"/>
    </row>
    <row r="2" spans="1:41" ht="21.75" customHeight="1" x14ac:dyDescent="0.4">
      <c r="A2" s="121"/>
      <c r="B2" s="143" t="s">
        <v>217</v>
      </c>
      <c r="C2" s="3"/>
      <c r="D2" s="3"/>
      <c r="E2" s="3"/>
      <c r="F2" s="3"/>
      <c r="G2" s="1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45"/>
      <c r="AK2" s="66"/>
      <c r="AL2" s="66"/>
    </row>
    <row r="3" spans="1:41" ht="21.75" customHeight="1" x14ac:dyDescent="0.4">
      <c r="A3" s="121"/>
      <c r="B3" s="143" t="s">
        <v>218</v>
      </c>
      <c r="C3" s="3"/>
      <c r="D3" s="3"/>
      <c r="E3" s="3"/>
      <c r="F3" s="3"/>
      <c r="G3" s="14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45"/>
      <c r="AK3" s="66"/>
      <c r="AL3" s="66"/>
    </row>
    <row r="4" spans="1:41" ht="21.75" customHeight="1" x14ac:dyDescent="0.4">
      <c r="A4" s="121"/>
      <c r="B4" s="124" t="s">
        <v>79</v>
      </c>
      <c r="C4" s="122"/>
      <c r="D4" s="122"/>
      <c r="E4" s="122"/>
      <c r="F4" s="122"/>
      <c r="G4" s="14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45"/>
      <c r="AK4" s="66"/>
      <c r="AL4" s="66"/>
    </row>
    <row r="5" spans="1:41" ht="21.75" customHeight="1" x14ac:dyDescent="0.4">
      <c r="A5" s="121"/>
      <c r="B5" s="125" t="s">
        <v>219</v>
      </c>
      <c r="C5" s="123"/>
      <c r="D5" s="123"/>
      <c r="E5" s="123"/>
      <c r="F5" s="123"/>
      <c r="G5" s="147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7"/>
      <c r="AK5" s="66"/>
      <c r="AL5" s="66"/>
    </row>
    <row r="6" spans="1:41" ht="15.9" hidden="1" customHeight="1" x14ac:dyDescent="0.4">
      <c r="A6" s="121"/>
      <c r="B6" s="129" t="s">
        <v>232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66"/>
      <c r="AL6" s="66"/>
    </row>
    <row r="7" spans="1:41" ht="15.9" customHeight="1" x14ac:dyDescent="0.4">
      <c r="A7" s="121"/>
      <c r="B7" s="129" t="s">
        <v>230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66"/>
      <c r="AL7" s="66"/>
    </row>
    <row r="8" spans="1:41" ht="19.649999999999999" customHeight="1" x14ac:dyDescent="0.4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6"/>
      <c r="AL8" s="66"/>
    </row>
    <row r="9" spans="1:41" ht="21.75" customHeight="1" x14ac:dyDescent="0.4">
      <c r="A9" s="121"/>
      <c r="B9" s="154" t="s">
        <v>231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66"/>
      <c r="AL9" s="66"/>
    </row>
    <row r="10" spans="1:41" s="5" customFormat="1" ht="27.75" hidden="1" customHeight="1" x14ac:dyDescent="0.4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66"/>
      <c r="AL10" s="66"/>
      <c r="AM10" s="4"/>
      <c r="AN10" s="47"/>
      <c r="AO10" s="4"/>
    </row>
    <row r="11" spans="1:41" s="5" customFormat="1" ht="18" customHeight="1" x14ac:dyDescent="0.4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4"/>
      <c r="AN11" s="47"/>
      <c r="AO11" s="4"/>
    </row>
    <row r="12" spans="1:41" s="5" customFormat="1" ht="15.9" customHeight="1" thickBot="1" x14ac:dyDescent="0.35">
      <c r="A12" s="148" t="s">
        <v>1</v>
      </c>
      <c r="B12" s="149" t="s">
        <v>0</v>
      </c>
      <c r="C12" s="150" t="s">
        <v>2</v>
      </c>
      <c r="D12" s="86"/>
      <c r="E12" s="126"/>
      <c r="F12" s="127"/>
      <c r="G12" s="151" t="s">
        <v>215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51" t="s">
        <v>207</v>
      </c>
      <c r="S12" s="132"/>
      <c r="T12" s="151" t="s">
        <v>220</v>
      </c>
      <c r="U12" s="127"/>
      <c r="V12" s="127"/>
      <c r="W12" s="127"/>
      <c r="X12" s="127"/>
      <c r="Y12" s="128"/>
      <c r="Z12" s="118"/>
      <c r="AA12" s="118"/>
      <c r="AB12" s="118"/>
      <c r="AC12" s="118"/>
      <c r="AD12" s="152" t="s">
        <v>208</v>
      </c>
      <c r="AE12" s="118"/>
      <c r="AF12" s="151" t="s">
        <v>179</v>
      </c>
      <c r="AG12" s="151" t="s">
        <v>229</v>
      </c>
      <c r="AH12" s="152" t="s">
        <v>216</v>
      </c>
      <c r="AI12" s="152" t="s">
        <v>226</v>
      </c>
      <c r="AJ12" s="151" t="s">
        <v>4</v>
      </c>
      <c r="AK12" s="32"/>
      <c r="AL12" s="32"/>
      <c r="AM12" s="8"/>
      <c r="AN12" s="48"/>
      <c r="AO12" s="8"/>
    </row>
    <row r="13" spans="1:41" s="5" customFormat="1" ht="30" customHeight="1" x14ac:dyDescent="0.3">
      <c r="A13" s="148"/>
      <c r="B13" s="149"/>
      <c r="C13" s="150"/>
      <c r="D13" s="86"/>
      <c r="E13" s="117" t="s">
        <v>172</v>
      </c>
      <c r="F13" s="130" t="s">
        <v>178</v>
      </c>
      <c r="G13" s="151"/>
      <c r="H13" s="117" t="s">
        <v>173</v>
      </c>
      <c r="I13" s="117" t="s">
        <v>176</v>
      </c>
      <c r="J13" s="117" t="s">
        <v>91</v>
      </c>
      <c r="K13" s="117" t="s">
        <v>174</v>
      </c>
      <c r="L13" s="151" t="s">
        <v>161</v>
      </c>
      <c r="M13" s="151"/>
      <c r="N13" s="151"/>
      <c r="O13" s="151"/>
      <c r="P13" s="151"/>
      <c r="Q13" s="151"/>
      <c r="R13" s="151"/>
      <c r="S13" s="117" t="s">
        <v>167</v>
      </c>
      <c r="T13" s="151"/>
      <c r="U13" s="131" t="s">
        <v>169</v>
      </c>
      <c r="V13" s="117" t="s">
        <v>93</v>
      </c>
      <c r="W13" s="117" t="s">
        <v>168</v>
      </c>
      <c r="X13" s="117" t="s">
        <v>94</v>
      </c>
      <c r="Y13" s="117" t="s">
        <v>3</v>
      </c>
      <c r="Z13" s="117" t="s">
        <v>86</v>
      </c>
      <c r="AA13" s="117" t="s">
        <v>87</v>
      </c>
      <c r="AB13" s="117" t="s">
        <v>88</v>
      </c>
      <c r="AC13" s="117" t="s">
        <v>170</v>
      </c>
      <c r="AD13" s="153"/>
      <c r="AE13" s="117" t="s">
        <v>171</v>
      </c>
      <c r="AF13" s="151"/>
      <c r="AG13" s="151"/>
      <c r="AH13" s="153"/>
      <c r="AI13" s="153"/>
      <c r="AJ13" s="151"/>
      <c r="AK13" s="67" t="s">
        <v>89</v>
      </c>
      <c r="AL13" s="34" t="s">
        <v>90</v>
      </c>
      <c r="AM13" s="43" t="s">
        <v>91</v>
      </c>
      <c r="AN13" s="49"/>
      <c r="AO13" s="33"/>
    </row>
    <row r="14" spans="1:41" s="5" customFormat="1" hidden="1" x14ac:dyDescent="0.3">
      <c r="A14" s="81">
        <v>1</v>
      </c>
      <c r="B14" s="88">
        <v>1</v>
      </c>
      <c r="C14" s="88">
        <v>2</v>
      </c>
      <c r="D14" s="88"/>
      <c r="E14" s="87">
        <v>4</v>
      </c>
      <c r="F14" s="87"/>
      <c r="G14" s="87">
        <v>3</v>
      </c>
      <c r="H14" s="87"/>
      <c r="I14" s="87"/>
      <c r="J14" s="87"/>
      <c r="K14" s="87"/>
      <c r="L14" s="87" t="s">
        <v>162</v>
      </c>
      <c r="M14" s="89" t="s">
        <v>164</v>
      </c>
      <c r="N14" s="87" t="s">
        <v>163</v>
      </c>
      <c r="O14" s="87" t="s">
        <v>165</v>
      </c>
      <c r="P14" s="87" t="s">
        <v>166</v>
      </c>
      <c r="Q14" s="87" t="s">
        <v>175</v>
      </c>
      <c r="R14" s="87">
        <v>4</v>
      </c>
      <c r="S14" s="87"/>
      <c r="T14" s="87">
        <v>5</v>
      </c>
      <c r="U14" s="87"/>
      <c r="V14" s="87">
        <v>7</v>
      </c>
      <c r="W14" s="87"/>
      <c r="X14" s="87">
        <v>8</v>
      </c>
      <c r="Y14" s="87">
        <v>10</v>
      </c>
      <c r="Z14" s="87"/>
      <c r="AA14" s="87"/>
      <c r="AB14" s="87"/>
      <c r="AC14" s="87"/>
      <c r="AD14" s="87">
        <v>6</v>
      </c>
      <c r="AE14" s="87"/>
      <c r="AF14" s="87"/>
      <c r="AG14" s="87"/>
      <c r="AH14" s="87"/>
      <c r="AI14" s="87"/>
      <c r="AJ14" s="87">
        <v>7</v>
      </c>
      <c r="AK14" s="68"/>
      <c r="AL14" s="80"/>
      <c r="AM14" s="44"/>
      <c r="AN14" s="48"/>
      <c r="AO14" s="8"/>
    </row>
    <row r="15" spans="1:41" s="5" customFormat="1" ht="15.9" customHeight="1" x14ac:dyDescent="0.3">
      <c r="A15" s="9"/>
      <c r="B15" s="115">
        <v>411000</v>
      </c>
      <c r="C15" s="90" t="s">
        <v>182</v>
      </c>
      <c r="D15" s="91">
        <f>AJ15</f>
        <v>120616035</v>
      </c>
      <c r="E15" s="91">
        <v>96998672</v>
      </c>
      <c r="F15" s="91" t="e">
        <f>H15+I15+#REF!+K15</f>
        <v>#REF!</v>
      </c>
      <c r="G15" s="91">
        <f>G16</f>
        <v>120616035</v>
      </c>
      <c r="H15" s="91">
        <v>86749793.659999996</v>
      </c>
      <c r="I15" s="91"/>
      <c r="J15" s="91">
        <f>G15-H15-I15</f>
        <v>33866241.340000004</v>
      </c>
      <c r="K15" s="91"/>
      <c r="L15" s="91">
        <v>23970231.75</v>
      </c>
      <c r="M15" s="91">
        <v>23970231.75</v>
      </c>
      <c r="N15" s="91">
        <f>L15+M15</f>
        <v>47940463.5</v>
      </c>
      <c r="O15" s="91">
        <v>23970231.75</v>
      </c>
      <c r="P15" s="91">
        <f>N15+O15</f>
        <v>71910695.25</v>
      </c>
      <c r="Q15" s="91">
        <v>23970231.75</v>
      </c>
      <c r="R15" s="91">
        <v>0</v>
      </c>
      <c r="S15" s="91"/>
      <c r="T15" s="91"/>
      <c r="U15" s="91"/>
      <c r="V15" s="91"/>
      <c r="W15" s="91"/>
      <c r="X15" s="91"/>
      <c r="Y15" s="91">
        <v>0</v>
      </c>
      <c r="Z15" s="91"/>
      <c r="AA15" s="91"/>
      <c r="AB15" s="91">
        <f>Z15-AA15</f>
        <v>0</v>
      </c>
      <c r="AC15" s="91"/>
      <c r="AD15" s="91">
        <f>Y15+Z15-AA15</f>
        <v>0</v>
      </c>
      <c r="AE15" s="91"/>
      <c r="AF15" s="91" t="e">
        <f>F15+S15+U15+W15+AC15+AE15</f>
        <v>#REF!</v>
      </c>
      <c r="AG15" s="91">
        <f>AG16</f>
        <v>0</v>
      </c>
      <c r="AH15" s="91">
        <f>AH16</f>
        <v>120616035</v>
      </c>
      <c r="AI15" s="91">
        <f>AI16</f>
        <v>0</v>
      </c>
      <c r="AJ15" s="91">
        <f>AJ16</f>
        <v>120616035</v>
      </c>
      <c r="AK15" s="74">
        <v>61516076</v>
      </c>
      <c r="AL15" s="13">
        <v>49923158</v>
      </c>
      <c r="AM15" s="44">
        <f>AK15-AL15</f>
        <v>11592918</v>
      </c>
      <c r="AN15" s="48"/>
      <c r="AO15" s="8"/>
    </row>
    <row r="16" spans="1:41" s="5" customFormat="1" ht="15" customHeight="1" x14ac:dyDescent="0.3">
      <c r="A16" s="9"/>
      <c r="B16" s="98">
        <v>411100</v>
      </c>
      <c r="C16" s="92" t="s">
        <v>182</v>
      </c>
      <c r="D16" s="93"/>
      <c r="E16" s="93"/>
      <c r="F16" s="93"/>
      <c r="G16" s="93">
        <f>G17</f>
        <v>120616035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f t="shared" ref="T16:AH16" si="0">T17</f>
        <v>0</v>
      </c>
      <c r="U16" s="93">
        <f t="shared" si="0"/>
        <v>0</v>
      </c>
      <c r="V16" s="93">
        <f t="shared" si="0"/>
        <v>0</v>
      </c>
      <c r="W16" s="93">
        <f t="shared" si="0"/>
        <v>0</v>
      </c>
      <c r="X16" s="93">
        <f t="shared" si="0"/>
        <v>0</v>
      </c>
      <c r="Y16" s="93">
        <f t="shared" si="0"/>
        <v>0</v>
      </c>
      <c r="Z16" s="93">
        <f t="shared" si="0"/>
        <v>0</v>
      </c>
      <c r="AA16" s="93">
        <f t="shared" si="0"/>
        <v>0</v>
      </c>
      <c r="AB16" s="93">
        <f t="shared" si="0"/>
        <v>0</v>
      </c>
      <c r="AC16" s="93">
        <f t="shared" si="0"/>
        <v>0</v>
      </c>
      <c r="AD16" s="93">
        <f t="shared" si="0"/>
        <v>0</v>
      </c>
      <c r="AE16" s="93">
        <f t="shared" si="0"/>
        <v>0</v>
      </c>
      <c r="AF16" s="93">
        <f t="shared" si="0"/>
        <v>0</v>
      </c>
      <c r="AG16" s="93">
        <f t="shared" si="0"/>
        <v>0</v>
      </c>
      <c r="AH16" s="93">
        <f t="shared" si="0"/>
        <v>120616035</v>
      </c>
      <c r="AI16" s="93">
        <f>AI17</f>
        <v>0</v>
      </c>
      <c r="AJ16" s="93">
        <f>AJ17</f>
        <v>120616035</v>
      </c>
      <c r="AK16" s="74"/>
      <c r="AL16" s="13"/>
      <c r="AM16" s="44"/>
      <c r="AN16" s="48"/>
      <c r="AO16" s="8"/>
    </row>
    <row r="17" spans="1:41" s="5" customFormat="1" ht="14.25" hidden="1" customHeight="1" x14ac:dyDescent="0.3">
      <c r="A17" s="9"/>
      <c r="B17" s="99">
        <v>411110</v>
      </c>
      <c r="C17" s="100" t="s">
        <v>182</v>
      </c>
      <c r="D17" s="97"/>
      <c r="E17" s="97"/>
      <c r="F17" s="97"/>
      <c r="G17" s="97">
        <v>120616035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>
        <f>G17+AG17</f>
        <v>120616035</v>
      </c>
      <c r="AI17" s="97"/>
      <c r="AJ17" s="97">
        <f>AH17+AI17</f>
        <v>120616035</v>
      </c>
      <c r="AK17" s="74"/>
      <c r="AL17" s="13"/>
      <c r="AM17" s="44"/>
      <c r="AN17" s="48"/>
      <c r="AO17" s="8"/>
    </row>
    <row r="18" spans="1:41" s="5" customFormat="1" ht="12.9" customHeight="1" x14ac:dyDescent="0.3">
      <c r="A18" s="9"/>
      <c r="B18" s="115">
        <v>412000</v>
      </c>
      <c r="C18" s="90" t="s">
        <v>5</v>
      </c>
      <c r="D18" s="91">
        <f t="shared" ref="D18:D99" si="1">AJ18</f>
        <v>19479491</v>
      </c>
      <c r="E18" s="91" t="e">
        <f>E19+E21+#REF!</f>
        <v>#REF!</v>
      </c>
      <c r="F18" s="91" t="e">
        <f>H18+I18+#REF!+K18</f>
        <v>#REF!</v>
      </c>
      <c r="G18" s="91">
        <f>G19+G21</f>
        <v>19479491</v>
      </c>
      <c r="H18" s="91" t="e">
        <f>H19+H21+#REF!</f>
        <v>#REF!</v>
      </c>
      <c r="I18" s="91" t="e">
        <f>I19+I21+#REF!</f>
        <v>#REF!</v>
      </c>
      <c r="J18" s="91" t="e">
        <f>J19+J21+#REF!</f>
        <v>#REF!</v>
      </c>
      <c r="K18" s="91" t="e">
        <f>K19+K21+#REF!</f>
        <v>#REF!</v>
      </c>
      <c r="L18" s="91">
        <v>4290671.5</v>
      </c>
      <c r="M18" s="91">
        <v>4290671.5</v>
      </c>
      <c r="N18" s="91">
        <f t="shared" ref="N18:N99" si="2">L18+M18</f>
        <v>8581343</v>
      </c>
      <c r="O18" s="91">
        <v>4290671.5</v>
      </c>
      <c r="P18" s="91">
        <f t="shared" ref="P18:P99" si="3">N18+O18</f>
        <v>12872014.5</v>
      </c>
      <c r="Q18" s="91">
        <v>4290671.5</v>
      </c>
      <c r="R18" s="91">
        <f>R19+R21</f>
        <v>0</v>
      </c>
      <c r="S18" s="91" t="e">
        <f>S19+S21+#REF!</f>
        <v>#REF!</v>
      </c>
      <c r="T18" s="91">
        <f>T19+T21</f>
        <v>0</v>
      </c>
      <c r="U18" s="91" t="e">
        <f>U19+U21+#REF!</f>
        <v>#REF!</v>
      </c>
      <c r="V18" s="91">
        <f>V19+V21</f>
        <v>0</v>
      </c>
      <c r="W18" s="91" t="e">
        <f>W19+W21+#REF!</f>
        <v>#REF!</v>
      </c>
      <c r="X18" s="91" t="e">
        <f>X19+X21+#REF!</f>
        <v>#REF!</v>
      </c>
      <c r="Y18" s="91" t="e">
        <f>Y19+Y21+#REF!</f>
        <v>#REF!</v>
      </c>
      <c r="Z18" s="91" t="e">
        <f>Z19+Z21+#REF!</f>
        <v>#REF!</v>
      </c>
      <c r="AA18" s="91" t="e">
        <f>AA19+AA21+#REF!</f>
        <v>#REF!</v>
      </c>
      <c r="AB18" s="91" t="e">
        <f>AB19+AB21+#REF!</f>
        <v>#REF!</v>
      </c>
      <c r="AC18" s="91" t="e">
        <f>AC19+AC21+#REF!</f>
        <v>#REF!</v>
      </c>
      <c r="AD18" s="91">
        <f>AD19+AD21</f>
        <v>0</v>
      </c>
      <c r="AE18" s="91" t="e">
        <f>AE19+AE21+#REF!</f>
        <v>#REF!</v>
      </c>
      <c r="AF18" s="91" t="e">
        <f>F18+S18+U18+W18+AC18+AE18</f>
        <v>#REF!</v>
      </c>
      <c r="AG18" s="91">
        <f>AG19+AG21</f>
        <v>0</v>
      </c>
      <c r="AH18" s="91">
        <f>AH19+AH21</f>
        <v>19479491</v>
      </c>
      <c r="AI18" s="91"/>
      <c r="AJ18" s="91">
        <f>AJ19+AJ21</f>
        <v>19479491</v>
      </c>
      <c r="AK18" s="74">
        <v>11011379</v>
      </c>
      <c r="AL18" s="13">
        <v>8932827</v>
      </c>
      <c r="AM18" s="44">
        <f>AK18-AL18</f>
        <v>2078552</v>
      </c>
      <c r="AN18" s="48"/>
      <c r="AO18" s="8"/>
    </row>
    <row r="19" spans="1:41" s="5" customFormat="1" ht="15.9" customHeight="1" x14ac:dyDescent="0.3">
      <c r="A19" s="16"/>
      <c r="B19" s="98">
        <v>412100</v>
      </c>
      <c r="C19" s="94" t="s">
        <v>159</v>
      </c>
      <c r="D19" s="93">
        <f t="shared" si="1"/>
        <v>13267764</v>
      </c>
      <c r="E19" s="93">
        <v>12008877</v>
      </c>
      <c r="F19" s="93" t="e">
        <f>H19+I19+#REF!+K19</f>
        <v>#REF!</v>
      </c>
      <c r="G19" s="93">
        <f>G20</f>
        <v>13267764</v>
      </c>
      <c r="H19" s="93">
        <v>10399915.210000001</v>
      </c>
      <c r="I19" s="93"/>
      <c r="J19" s="93">
        <f t="shared" ref="J19:J99" si="4">G19-H19-I19</f>
        <v>2867848.7899999991</v>
      </c>
      <c r="K19" s="93"/>
      <c r="L19" s="93"/>
      <c r="M19" s="93"/>
      <c r="N19" s="93">
        <f t="shared" si="2"/>
        <v>0</v>
      </c>
      <c r="O19" s="93"/>
      <c r="P19" s="93">
        <f t="shared" si="3"/>
        <v>0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 t="e">
        <f>F19+S19+U19+W19+AC19+AE19</f>
        <v>#REF!</v>
      </c>
      <c r="AG19" s="93">
        <f>AG20</f>
        <v>0</v>
      </c>
      <c r="AH19" s="93">
        <f>AH20</f>
        <v>13267764</v>
      </c>
      <c r="AI19" s="93"/>
      <c r="AJ19" s="93">
        <f>AJ20</f>
        <v>13267764</v>
      </c>
      <c r="AK19" s="74"/>
      <c r="AL19" s="13"/>
      <c r="AM19" s="44"/>
      <c r="AN19" s="48"/>
      <c r="AO19" s="8"/>
    </row>
    <row r="20" spans="1:41" s="5" customFormat="1" ht="15.9" hidden="1" customHeight="1" x14ac:dyDescent="0.3">
      <c r="A20" s="16"/>
      <c r="B20" s="99">
        <v>412111</v>
      </c>
      <c r="C20" s="96" t="s">
        <v>159</v>
      </c>
      <c r="D20" s="97"/>
      <c r="E20" s="97"/>
      <c r="F20" s="97"/>
      <c r="G20" s="97">
        <v>13267764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>
        <f>G20+AG20</f>
        <v>13267764</v>
      </c>
      <c r="AI20" s="97"/>
      <c r="AJ20" s="97">
        <f>AH20+AI20</f>
        <v>13267764</v>
      </c>
      <c r="AK20" s="74"/>
      <c r="AL20" s="13"/>
      <c r="AM20" s="44"/>
      <c r="AN20" s="48"/>
      <c r="AO20" s="8"/>
    </row>
    <row r="21" spans="1:41" s="5" customFormat="1" ht="12.9" customHeight="1" x14ac:dyDescent="0.3">
      <c r="A21" s="16"/>
      <c r="B21" s="98">
        <v>412200</v>
      </c>
      <c r="C21" s="94" t="s">
        <v>160</v>
      </c>
      <c r="D21" s="93">
        <f t="shared" si="1"/>
        <v>6211727</v>
      </c>
      <c r="E21" s="93">
        <v>5153809</v>
      </c>
      <c r="F21" s="93" t="e">
        <f>H21+I21+#REF!+K21</f>
        <v>#REF!</v>
      </c>
      <c r="G21" s="93">
        <f>G22</f>
        <v>6211727</v>
      </c>
      <c r="H21" s="93">
        <v>4463297.6500000004</v>
      </c>
      <c r="I21" s="93"/>
      <c r="J21" s="93">
        <f t="shared" si="4"/>
        <v>1748429.3499999996</v>
      </c>
      <c r="K21" s="93"/>
      <c r="L21" s="93"/>
      <c r="M21" s="93"/>
      <c r="N21" s="93">
        <f t="shared" si="2"/>
        <v>0</v>
      </c>
      <c r="O21" s="93"/>
      <c r="P21" s="93">
        <f t="shared" si="3"/>
        <v>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 t="e">
        <f>F21+S21+U21+W21+AC21+AE21</f>
        <v>#REF!</v>
      </c>
      <c r="AG21" s="93">
        <f>AG22</f>
        <v>0</v>
      </c>
      <c r="AH21" s="93">
        <f>AH22</f>
        <v>6211727</v>
      </c>
      <c r="AI21" s="93"/>
      <c r="AJ21" s="93">
        <f>AJ22</f>
        <v>6211727</v>
      </c>
      <c r="AK21" s="74"/>
      <c r="AL21" s="13"/>
      <c r="AM21" s="44"/>
      <c r="AN21" s="48"/>
      <c r="AO21" s="8"/>
    </row>
    <row r="22" spans="1:41" s="5" customFormat="1" ht="15" hidden="1" customHeight="1" x14ac:dyDescent="0.3">
      <c r="A22" s="16"/>
      <c r="B22" s="99">
        <v>412211</v>
      </c>
      <c r="C22" s="96" t="s">
        <v>160</v>
      </c>
      <c r="D22" s="97"/>
      <c r="E22" s="97"/>
      <c r="F22" s="97"/>
      <c r="G22" s="97">
        <v>6211727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>
        <f>G22+AG22</f>
        <v>6211727</v>
      </c>
      <c r="AI22" s="97"/>
      <c r="AJ22" s="97">
        <f>AH22+AI22</f>
        <v>6211727</v>
      </c>
      <c r="AK22" s="74"/>
      <c r="AL22" s="13"/>
      <c r="AM22" s="44"/>
      <c r="AN22" s="48"/>
      <c r="AO22" s="8"/>
    </row>
    <row r="23" spans="1:41" s="5" customFormat="1" ht="12.9" customHeight="1" x14ac:dyDescent="0.3">
      <c r="A23" s="9"/>
      <c r="B23" s="115">
        <v>413000</v>
      </c>
      <c r="C23" s="95" t="s">
        <v>6</v>
      </c>
      <c r="D23" s="91">
        <f t="shared" si="1"/>
        <v>275000</v>
      </c>
      <c r="E23" s="91">
        <v>250000</v>
      </c>
      <c r="F23" s="91" t="e">
        <f>H23+I23+#REF!+K23</f>
        <v>#REF!</v>
      </c>
      <c r="G23" s="91">
        <f>G24</f>
        <v>275000</v>
      </c>
      <c r="H23" s="91"/>
      <c r="I23" s="91"/>
      <c r="J23" s="91">
        <f t="shared" si="4"/>
        <v>275000</v>
      </c>
      <c r="K23" s="91"/>
      <c r="L23" s="91">
        <v>62500</v>
      </c>
      <c r="M23" s="91">
        <v>0</v>
      </c>
      <c r="N23" s="91">
        <f t="shared" si="2"/>
        <v>62500</v>
      </c>
      <c r="O23" s="91"/>
      <c r="P23" s="91">
        <f t="shared" si="3"/>
        <v>62500</v>
      </c>
      <c r="Q23" s="91">
        <v>187500</v>
      </c>
      <c r="R23" s="91"/>
      <c r="S23" s="91"/>
      <c r="T23" s="91">
        <f t="shared" ref="T23:AH23" si="5">T24</f>
        <v>0</v>
      </c>
      <c r="U23" s="91">
        <f t="shared" si="5"/>
        <v>0</v>
      </c>
      <c r="V23" s="91">
        <f t="shared" si="5"/>
        <v>0</v>
      </c>
      <c r="W23" s="91">
        <f t="shared" si="5"/>
        <v>0</v>
      </c>
      <c r="X23" s="91">
        <f t="shared" si="5"/>
        <v>0</v>
      </c>
      <c r="Y23" s="91">
        <f t="shared" si="5"/>
        <v>0</v>
      </c>
      <c r="Z23" s="91">
        <f t="shared" si="5"/>
        <v>0</v>
      </c>
      <c r="AA23" s="91">
        <f t="shared" si="5"/>
        <v>0</v>
      </c>
      <c r="AB23" s="91">
        <f t="shared" si="5"/>
        <v>0</v>
      </c>
      <c r="AC23" s="91">
        <f t="shared" si="5"/>
        <v>0</v>
      </c>
      <c r="AD23" s="91">
        <f t="shared" si="5"/>
        <v>0</v>
      </c>
      <c r="AE23" s="91">
        <f t="shared" si="5"/>
        <v>0</v>
      </c>
      <c r="AF23" s="91">
        <f t="shared" si="5"/>
        <v>0</v>
      </c>
      <c r="AG23" s="91">
        <f t="shared" si="5"/>
        <v>0</v>
      </c>
      <c r="AH23" s="91">
        <f t="shared" si="5"/>
        <v>275000</v>
      </c>
      <c r="AI23" s="91"/>
      <c r="AJ23" s="91">
        <f>AJ24</f>
        <v>275000</v>
      </c>
      <c r="AK23" s="74">
        <v>500000</v>
      </c>
      <c r="AL23" s="13">
        <v>255420</v>
      </c>
      <c r="AM23" s="44">
        <f>AK23-AL23</f>
        <v>244580</v>
      </c>
      <c r="AN23" s="48"/>
      <c r="AO23" s="8"/>
    </row>
    <row r="24" spans="1:41" s="5" customFormat="1" ht="12.9" customHeight="1" x14ac:dyDescent="0.3">
      <c r="A24" s="9"/>
      <c r="B24" s="98">
        <v>413100</v>
      </c>
      <c r="C24" s="94" t="s">
        <v>6</v>
      </c>
      <c r="D24" s="93"/>
      <c r="E24" s="93"/>
      <c r="F24" s="93"/>
      <c r="G24" s="93">
        <f>G25</f>
        <v>275000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>
        <f>AG25</f>
        <v>0</v>
      </c>
      <c r="AH24" s="93">
        <f>AH25</f>
        <v>275000</v>
      </c>
      <c r="AI24" s="93"/>
      <c r="AJ24" s="93">
        <f>AJ25</f>
        <v>275000</v>
      </c>
      <c r="AK24" s="74"/>
      <c r="AL24" s="13"/>
      <c r="AM24" s="44"/>
      <c r="AN24" s="48"/>
      <c r="AO24" s="8"/>
    </row>
    <row r="25" spans="1:41" s="5" customFormat="1" ht="12.9" hidden="1" customHeight="1" x14ac:dyDescent="0.3">
      <c r="A25" s="9"/>
      <c r="B25" s="99">
        <v>413142</v>
      </c>
      <c r="C25" s="96" t="s">
        <v>183</v>
      </c>
      <c r="D25" s="97"/>
      <c r="E25" s="97"/>
      <c r="F25" s="97"/>
      <c r="G25" s="97">
        <v>275000</v>
      </c>
      <c r="H25" s="97"/>
      <c r="I25" s="97"/>
      <c r="J25" s="97">
        <f t="shared" si="4"/>
        <v>275000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>
        <f>G25+AG25</f>
        <v>275000</v>
      </c>
      <c r="AI25" s="97"/>
      <c r="AJ25" s="97">
        <f>AH25+AI25</f>
        <v>275000</v>
      </c>
      <c r="AK25" s="74"/>
      <c r="AL25" s="13"/>
      <c r="AM25" s="44"/>
      <c r="AN25" s="48"/>
      <c r="AO25" s="8"/>
    </row>
    <row r="26" spans="1:41" s="5" customFormat="1" ht="12.9" customHeight="1" x14ac:dyDescent="0.3">
      <c r="A26" s="9"/>
      <c r="B26" s="115">
        <v>414000</v>
      </c>
      <c r="C26" s="95" t="s">
        <v>7</v>
      </c>
      <c r="D26" s="91">
        <f t="shared" si="1"/>
        <v>1058000</v>
      </c>
      <c r="E26" s="91" t="e">
        <f>E27+E29+E33</f>
        <v>#REF!</v>
      </c>
      <c r="F26" s="91" t="e">
        <f>H26+I26+#REF!+K26</f>
        <v>#REF!</v>
      </c>
      <c r="G26" s="91">
        <f>G27+G29+G33</f>
        <v>1058000</v>
      </c>
      <c r="H26" s="91">
        <f>H27+H29+H33</f>
        <v>272143.59999999998</v>
      </c>
      <c r="I26" s="91">
        <f>I27+I29+I33</f>
        <v>0</v>
      </c>
      <c r="J26" s="91">
        <f>J27+J29+J33</f>
        <v>785856.4</v>
      </c>
      <c r="K26" s="91">
        <f>K27+K29+K33</f>
        <v>0</v>
      </c>
      <c r="L26" s="91">
        <v>300000</v>
      </c>
      <c r="M26" s="91">
        <v>300000</v>
      </c>
      <c r="N26" s="91">
        <f t="shared" si="2"/>
        <v>600000</v>
      </c>
      <c r="O26" s="91">
        <v>300000</v>
      </c>
      <c r="P26" s="91">
        <f t="shared" si="3"/>
        <v>900000</v>
      </c>
      <c r="Q26" s="91">
        <v>300000</v>
      </c>
      <c r="R26" s="91">
        <f t="shared" ref="R26:AE26" si="6">R27+R29+R33</f>
        <v>0</v>
      </c>
      <c r="S26" s="91">
        <f t="shared" si="6"/>
        <v>0</v>
      </c>
      <c r="T26" s="91">
        <f t="shared" si="6"/>
        <v>0</v>
      </c>
      <c r="U26" s="91">
        <f t="shared" si="6"/>
        <v>2646810.64</v>
      </c>
      <c r="V26" s="91">
        <f t="shared" si="6"/>
        <v>0</v>
      </c>
      <c r="W26" s="91">
        <f t="shared" si="6"/>
        <v>0</v>
      </c>
      <c r="X26" s="91">
        <f t="shared" si="6"/>
        <v>0</v>
      </c>
      <c r="Y26" s="91">
        <f t="shared" si="6"/>
        <v>0</v>
      </c>
      <c r="Z26" s="91">
        <f t="shared" si="6"/>
        <v>0</v>
      </c>
      <c r="AA26" s="91">
        <f t="shared" si="6"/>
        <v>0</v>
      </c>
      <c r="AB26" s="91">
        <f t="shared" si="6"/>
        <v>0</v>
      </c>
      <c r="AC26" s="91">
        <f t="shared" si="6"/>
        <v>0</v>
      </c>
      <c r="AD26" s="91">
        <f t="shared" si="6"/>
        <v>0</v>
      </c>
      <c r="AE26" s="91">
        <f t="shared" si="6"/>
        <v>0</v>
      </c>
      <c r="AF26" s="91" t="e">
        <f>F26+S26+U26+W26+AC26+AE26</f>
        <v>#REF!</v>
      </c>
      <c r="AG26" s="91">
        <f>AG27+AG29+AG33</f>
        <v>0</v>
      </c>
      <c r="AH26" s="91">
        <f>AH27+AH29+AH33</f>
        <v>1058000</v>
      </c>
      <c r="AI26" s="91"/>
      <c r="AJ26" s="91">
        <f>AJ27+AJ29+AJ33</f>
        <v>1058000</v>
      </c>
      <c r="AK26" s="74">
        <v>5500000</v>
      </c>
      <c r="AL26" s="13">
        <v>2080538.6</v>
      </c>
      <c r="AM26" s="44">
        <f>AK26-AL26</f>
        <v>3419461.4</v>
      </c>
      <c r="AN26" s="48"/>
      <c r="AO26" s="8"/>
    </row>
    <row r="27" spans="1:41" s="5" customFormat="1" ht="15" hidden="1" customHeight="1" x14ac:dyDescent="0.3">
      <c r="A27" s="10"/>
      <c r="B27" s="98">
        <v>414100</v>
      </c>
      <c r="C27" s="92" t="s">
        <v>8</v>
      </c>
      <c r="D27" s="93">
        <f t="shared" si="1"/>
        <v>0</v>
      </c>
      <c r="E27" s="93">
        <v>0</v>
      </c>
      <c r="F27" s="93" t="e">
        <f>H27+I27+#REF!+K27</f>
        <v>#REF!</v>
      </c>
      <c r="G27" s="93">
        <f>G28</f>
        <v>0</v>
      </c>
      <c r="H27" s="93"/>
      <c r="I27" s="93"/>
      <c r="J27" s="93">
        <f t="shared" si="4"/>
        <v>0</v>
      </c>
      <c r="K27" s="93"/>
      <c r="L27" s="93"/>
      <c r="M27" s="93"/>
      <c r="N27" s="93">
        <f t="shared" si="2"/>
        <v>0</v>
      </c>
      <c r="O27" s="93"/>
      <c r="P27" s="93">
        <f t="shared" si="3"/>
        <v>0</v>
      </c>
      <c r="Q27" s="93"/>
      <c r="R27" s="93">
        <f>R28</f>
        <v>0</v>
      </c>
      <c r="S27" s="93"/>
      <c r="T27" s="93">
        <f>T28</f>
        <v>0</v>
      </c>
      <c r="U27" s="93">
        <v>2646810.64</v>
      </c>
      <c r="V27" s="93">
        <f>V28</f>
        <v>0</v>
      </c>
      <c r="W27" s="93"/>
      <c r="X27" s="93">
        <v>0</v>
      </c>
      <c r="Y27" s="93">
        <v>0</v>
      </c>
      <c r="Z27" s="93"/>
      <c r="AA27" s="93"/>
      <c r="AB27" s="93">
        <f t="shared" ref="AB27:AB107" si="7">Z27-AA27</f>
        <v>0</v>
      </c>
      <c r="AC27" s="93"/>
      <c r="AD27" s="93">
        <f>AD28</f>
        <v>0</v>
      </c>
      <c r="AE27" s="93"/>
      <c r="AF27" s="93" t="e">
        <f>F27+S27+U27+W27+AC27+AE27</f>
        <v>#REF!</v>
      </c>
      <c r="AG27" s="93">
        <f t="shared" ref="AG27:AH27" si="8">AG28</f>
        <v>0</v>
      </c>
      <c r="AH27" s="93">
        <f t="shared" si="8"/>
        <v>0</v>
      </c>
      <c r="AI27" s="93"/>
      <c r="AJ27" s="93">
        <f>AJ28</f>
        <v>0</v>
      </c>
      <c r="AK27" s="70"/>
      <c r="AL27" s="11">
        <v>1768876</v>
      </c>
      <c r="AM27" s="36"/>
      <c r="AN27" s="50"/>
      <c r="AO27" s="17"/>
    </row>
    <row r="28" spans="1:41" s="5" customFormat="1" ht="12.9" hidden="1" customHeight="1" x14ac:dyDescent="0.3">
      <c r="A28" s="10"/>
      <c r="B28" s="99">
        <v>414121</v>
      </c>
      <c r="C28" s="100" t="s">
        <v>184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>
        <v>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>
        <f>G28+AG28</f>
        <v>0</v>
      </c>
      <c r="AI28" s="97"/>
      <c r="AJ28" s="97">
        <f>G28+R28+T28+V28+AD28+AG28</f>
        <v>0</v>
      </c>
      <c r="AK28" s="70"/>
      <c r="AL28" s="11"/>
      <c r="AM28" s="36"/>
      <c r="AN28" s="50"/>
      <c r="AO28" s="17"/>
    </row>
    <row r="29" spans="1:41" s="12" customFormat="1" ht="13.5" customHeight="1" x14ac:dyDescent="0.3">
      <c r="A29" s="10"/>
      <c r="B29" s="98">
        <v>414300</v>
      </c>
      <c r="C29" s="94" t="s">
        <v>9</v>
      </c>
      <c r="D29" s="93">
        <f t="shared" si="1"/>
        <v>458000</v>
      </c>
      <c r="E29" s="93" t="e">
        <f>E30+E31+E32</f>
        <v>#REF!</v>
      </c>
      <c r="F29" s="93" t="e">
        <f>H29+I29+#REF!+K29</f>
        <v>#REF!</v>
      </c>
      <c r="G29" s="93">
        <f>G30+G31+G32</f>
        <v>458000</v>
      </c>
      <c r="H29" s="93">
        <f>H30+H31+H32</f>
        <v>272143.59999999998</v>
      </c>
      <c r="I29" s="93">
        <f>I30+I31+I32</f>
        <v>0</v>
      </c>
      <c r="J29" s="93">
        <f>J30+J31+J32</f>
        <v>185856.40000000002</v>
      </c>
      <c r="K29" s="93">
        <f t="shared" ref="K29" si="9">K30+K31+K32</f>
        <v>0</v>
      </c>
      <c r="L29" s="93"/>
      <c r="M29" s="93"/>
      <c r="N29" s="93">
        <f t="shared" si="2"/>
        <v>0</v>
      </c>
      <c r="O29" s="93"/>
      <c r="P29" s="93">
        <f t="shared" si="3"/>
        <v>0</v>
      </c>
      <c r="Q29" s="93"/>
      <c r="R29" s="93">
        <f>R30+R31+R32</f>
        <v>0</v>
      </c>
      <c r="S29" s="93">
        <f t="shared" ref="S29:AE29" si="10">S30+S31+S32</f>
        <v>0</v>
      </c>
      <c r="T29" s="93">
        <f t="shared" si="10"/>
        <v>0</v>
      </c>
      <c r="U29" s="93">
        <f t="shared" si="10"/>
        <v>0</v>
      </c>
      <c r="V29" s="93">
        <f t="shared" si="10"/>
        <v>0</v>
      </c>
      <c r="W29" s="93">
        <f t="shared" si="10"/>
        <v>0</v>
      </c>
      <c r="X29" s="93">
        <f t="shared" si="10"/>
        <v>0</v>
      </c>
      <c r="Y29" s="93">
        <f t="shared" si="10"/>
        <v>0</v>
      </c>
      <c r="Z29" s="93">
        <f t="shared" si="10"/>
        <v>0</v>
      </c>
      <c r="AA29" s="93">
        <f t="shared" si="10"/>
        <v>0</v>
      </c>
      <c r="AB29" s="93">
        <f t="shared" si="10"/>
        <v>0</v>
      </c>
      <c r="AC29" s="93">
        <f t="shared" si="10"/>
        <v>0</v>
      </c>
      <c r="AD29" s="93">
        <f t="shared" si="10"/>
        <v>0</v>
      </c>
      <c r="AE29" s="93">
        <f t="shared" si="10"/>
        <v>0</v>
      </c>
      <c r="AF29" s="93" t="e">
        <f>F29+S29+U29+W29+AC29+AE29</f>
        <v>#REF!</v>
      </c>
      <c r="AG29" s="93">
        <f>AG30+AG31+AG32</f>
        <v>0</v>
      </c>
      <c r="AH29" s="93">
        <f>AH30+AH31+AH32</f>
        <v>458000</v>
      </c>
      <c r="AI29" s="93"/>
      <c r="AJ29" s="93">
        <f>AJ30+AJ31+AJ32</f>
        <v>458000</v>
      </c>
      <c r="AK29" s="70"/>
      <c r="AL29" s="11">
        <f>AL30+AL31+AL32</f>
        <v>311662</v>
      </c>
      <c r="AM29" s="45"/>
      <c r="AN29" s="51"/>
      <c r="AO29" s="30"/>
    </row>
    <row r="30" spans="1:41" s="12" customFormat="1" ht="12.9" hidden="1" customHeight="1" x14ac:dyDescent="0.3">
      <c r="A30" s="10"/>
      <c r="B30" s="89">
        <v>414311</v>
      </c>
      <c r="C30" s="101" t="s">
        <v>81</v>
      </c>
      <c r="D30" s="102">
        <f t="shared" si="1"/>
        <v>0</v>
      </c>
      <c r="E30" s="97" t="e">
        <f>G30+#REF!+#REF!</f>
        <v>#REF!</v>
      </c>
      <c r="F30" s="97" t="e">
        <f>H30+I30+#REF!+K30</f>
        <v>#REF!</v>
      </c>
      <c r="G30" s="97">
        <v>0</v>
      </c>
      <c r="H30" s="97"/>
      <c r="I30" s="97"/>
      <c r="J30" s="97">
        <f>G30-H30-I30</f>
        <v>0</v>
      </c>
      <c r="K30" s="97"/>
      <c r="L30" s="97"/>
      <c r="M30" s="97"/>
      <c r="N30" s="97">
        <f t="shared" si="2"/>
        <v>0</v>
      </c>
      <c r="O30" s="97"/>
      <c r="P30" s="97">
        <f t="shared" si="3"/>
        <v>0</v>
      </c>
      <c r="Q30" s="97"/>
      <c r="R30" s="97"/>
      <c r="S30" s="97"/>
      <c r="T30" s="97">
        <v>0</v>
      </c>
      <c r="U30" s="97"/>
      <c r="V30" s="97">
        <v>0</v>
      </c>
      <c r="W30" s="97"/>
      <c r="X30" s="97">
        <v>0</v>
      </c>
      <c r="Y30" s="97">
        <v>0</v>
      </c>
      <c r="Z30" s="97"/>
      <c r="AA30" s="97"/>
      <c r="AB30" s="97">
        <f t="shared" si="7"/>
        <v>0</v>
      </c>
      <c r="AC30" s="97"/>
      <c r="AD30" s="102"/>
      <c r="AE30" s="102"/>
      <c r="AF30" s="102" t="e">
        <f>F30+S30+U30+W30+AC30+AE30</f>
        <v>#REF!</v>
      </c>
      <c r="AG30" s="102">
        <v>0</v>
      </c>
      <c r="AH30" s="102">
        <f t="shared" ref="AH30:AH32" si="11">G30+AG30</f>
        <v>0</v>
      </c>
      <c r="AI30" s="102"/>
      <c r="AJ30" s="97">
        <f>AH30+AI30</f>
        <v>0</v>
      </c>
      <c r="AK30" s="71"/>
      <c r="AL30" s="14">
        <v>194562</v>
      </c>
      <c r="AM30" s="45"/>
      <c r="AN30" s="51"/>
      <c r="AO30" s="30"/>
    </row>
    <row r="31" spans="1:41" s="12" customFormat="1" ht="12.9" hidden="1" customHeight="1" x14ac:dyDescent="0.3">
      <c r="A31" s="10"/>
      <c r="B31" s="89">
        <v>414312</v>
      </c>
      <c r="C31" s="101" t="s">
        <v>82</v>
      </c>
      <c r="D31" s="102">
        <f t="shared" si="1"/>
        <v>0</v>
      </c>
      <c r="E31" s="97" t="e">
        <f>G31+#REF!+#REF!</f>
        <v>#REF!</v>
      </c>
      <c r="F31" s="97" t="e">
        <f>H31+I31+#REF!+K31</f>
        <v>#REF!</v>
      </c>
      <c r="G31" s="97">
        <v>0</v>
      </c>
      <c r="H31" s="97">
        <v>272143.59999999998</v>
      </c>
      <c r="I31" s="97"/>
      <c r="J31" s="97">
        <f t="shared" si="4"/>
        <v>-272143.59999999998</v>
      </c>
      <c r="K31" s="97"/>
      <c r="L31" s="97"/>
      <c r="M31" s="97"/>
      <c r="N31" s="97">
        <f t="shared" si="2"/>
        <v>0</v>
      </c>
      <c r="O31" s="97"/>
      <c r="P31" s="97">
        <f t="shared" si="3"/>
        <v>0</v>
      </c>
      <c r="Q31" s="97"/>
      <c r="R31" s="97"/>
      <c r="S31" s="97"/>
      <c r="T31" s="97">
        <v>0</v>
      </c>
      <c r="U31" s="97"/>
      <c r="V31" s="97">
        <v>0</v>
      </c>
      <c r="W31" s="97"/>
      <c r="X31" s="97">
        <v>0</v>
      </c>
      <c r="Y31" s="97">
        <v>0</v>
      </c>
      <c r="Z31" s="97"/>
      <c r="AA31" s="97"/>
      <c r="AB31" s="97">
        <f t="shared" si="7"/>
        <v>0</v>
      </c>
      <c r="AC31" s="97"/>
      <c r="AD31" s="102"/>
      <c r="AE31" s="102"/>
      <c r="AF31" s="102" t="e">
        <f>F31+S31+U31+W31+AC31+AE31</f>
        <v>#REF!</v>
      </c>
      <c r="AG31" s="102"/>
      <c r="AH31" s="102">
        <f t="shared" si="11"/>
        <v>0</v>
      </c>
      <c r="AI31" s="102"/>
      <c r="AJ31" s="97">
        <f>AH31+AI31</f>
        <v>0</v>
      </c>
      <c r="AK31" s="71"/>
      <c r="AL31" s="14"/>
      <c r="AM31" s="45"/>
      <c r="AN31" s="51"/>
      <c r="AO31" s="30"/>
    </row>
    <row r="32" spans="1:41" s="12" customFormat="1" ht="12" hidden="1" customHeight="1" x14ac:dyDescent="0.3">
      <c r="A32" s="10"/>
      <c r="B32" s="89">
        <v>414314</v>
      </c>
      <c r="C32" s="101" t="s">
        <v>83</v>
      </c>
      <c r="D32" s="102">
        <f t="shared" si="1"/>
        <v>458000</v>
      </c>
      <c r="E32" s="97" t="e">
        <f>G32+#REF!+#REF!</f>
        <v>#REF!</v>
      </c>
      <c r="F32" s="97" t="e">
        <f>H32+I32+#REF!+K32</f>
        <v>#REF!</v>
      </c>
      <c r="G32" s="97">
        <v>458000</v>
      </c>
      <c r="H32" s="97"/>
      <c r="I32" s="97"/>
      <c r="J32" s="97">
        <f t="shared" si="4"/>
        <v>458000</v>
      </c>
      <c r="K32" s="97"/>
      <c r="L32" s="97"/>
      <c r="M32" s="97"/>
      <c r="N32" s="97">
        <f t="shared" si="2"/>
        <v>0</v>
      </c>
      <c r="O32" s="97"/>
      <c r="P32" s="97">
        <f t="shared" si="3"/>
        <v>0</v>
      </c>
      <c r="Q32" s="97"/>
      <c r="R32" s="97"/>
      <c r="S32" s="97"/>
      <c r="T32" s="97">
        <v>0</v>
      </c>
      <c r="U32" s="97"/>
      <c r="V32" s="97">
        <v>0</v>
      </c>
      <c r="W32" s="97"/>
      <c r="X32" s="97">
        <v>0</v>
      </c>
      <c r="Y32" s="97">
        <v>0</v>
      </c>
      <c r="Z32" s="97"/>
      <c r="AA32" s="97"/>
      <c r="AB32" s="97">
        <f t="shared" si="7"/>
        <v>0</v>
      </c>
      <c r="AC32" s="97"/>
      <c r="AD32" s="102"/>
      <c r="AE32" s="102"/>
      <c r="AF32" s="102" t="e">
        <f>F32+S32+U32+W32+AC32+AE32</f>
        <v>#REF!</v>
      </c>
      <c r="AG32" s="102">
        <v>0</v>
      </c>
      <c r="AH32" s="102">
        <f t="shared" si="11"/>
        <v>458000</v>
      </c>
      <c r="AI32" s="102"/>
      <c r="AJ32" s="97">
        <f>AH32+AI32</f>
        <v>458000</v>
      </c>
      <c r="AK32" s="71"/>
      <c r="AL32" s="14">
        <v>117100</v>
      </c>
      <c r="AM32" s="45"/>
      <c r="AN32" s="51"/>
      <c r="AO32" s="30"/>
    </row>
    <row r="33" spans="1:43" s="5" customFormat="1" ht="24" customHeight="1" x14ac:dyDescent="0.3">
      <c r="A33" s="10"/>
      <c r="B33" s="98">
        <v>414400</v>
      </c>
      <c r="C33" s="92" t="s">
        <v>222</v>
      </c>
      <c r="D33" s="93">
        <f t="shared" si="1"/>
        <v>600000</v>
      </c>
      <c r="E33" s="93" t="e">
        <f>G33+#REF!+#REF!</f>
        <v>#REF!</v>
      </c>
      <c r="F33" s="93" t="e">
        <f>H33+I33+#REF!+K33</f>
        <v>#REF!</v>
      </c>
      <c r="G33" s="93">
        <f>G34+G35</f>
        <v>600000</v>
      </c>
      <c r="H33" s="93"/>
      <c r="I33" s="93"/>
      <c r="J33" s="93">
        <f t="shared" si="4"/>
        <v>600000</v>
      </c>
      <c r="K33" s="93"/>
      <c r="L33" s="93"/>
      <c r="M33" s="93"/>
      <c r="N33" s="93">
        <f t="shared" si="2"/>
        <v>0</v>
      </c>
      <c r="O33" s="93"/>
      <c r="P33" s="93">
        <f t="shared" si="3"/>
        <v>0</v>
      </c>
      <c r="Q33" s="93"/>
      <c r="R33" s="93">
        <f t="shared" ref="R33:AD33" si="12">R34+R35</f>
        <v>0</v>
      </c>
      <c r="S33" s="93">
        <f t="shared" si="12"/>
        <v>0</v>
      </c>
      <c r="T33" s="93">
        <f t="shared" si="12"/>
        <v>0</v>
      </c>
      <c r="U33" s="93">
        <f t="shared" si="12"/>
        <v>0</v>
      </c>
      <c r="V33" s="93">
        <f t="shared" si="12"/>
        <v>0</v>
      </c>
      <c r="W33" s="93">
        <f t="shared" si="12"/>
        <v>0</v>
      </c>
      <c r="X33" s="93">
        <f t="shared" si="12"/>
        <v>0</v>
      </c>
      <c r="Y33" s="93">
        <f t="shared" si="12"/>
        <v>0</v>
      </c>
      <c r="Z33" s="93">
        <f t="shared" si="12"/>
        <v>0</v>
      </c>
      <c r="AA33" s="93">
        <f t="shared" si="12"/>
        <v>0</v>
      </c>
      <c r="AB33" s="93">
        <f t="shared" si="12"/>
        <v>0</v>
      </c>
      <c r="AC33" s="93">
        <f t="shared" si="12"/>
        <v>0</v>
      </c>
      <c r="AD33" s="93">
        <f t="shared" si="12"/>
        <v>0</v>
      </c>
      <c r="AE33" s="93"/>
      <c r="AF33" s="93" t="e">
        <f>F33+S33+U33+W33+AC33+AE33</f>
        <v>#REF!</v>
      </c>
      <c r="AG33" s="93">
        <f t="shared" ref="AG33:AH33" si="13">AG34+AG35</f>
        <v>0</v>
      </c>
      <c r="AH33" s="93">
        <f t="shared" si="13"/>
        <v>600000</v>
      </c>
      <c r="AI33" s="93"/>
      <c r="AJ33" s="93">
        <f>AJ34+AJ35</f>
        <v>600000</v>
      </c>
      <c r="AK33" s="70"/>
      <c r="AL33" s="11"/>
      <c r="AM33" s="36"/>
      <c r="AN33" s="50"/>
      <c r="AO33" s="17"/>
    </row>
    <row r="34" spans="1:43" s="5" customFormat="1" ht="13.5" hidden="1" customHeight="1" x14ac:dyDescent="0.3">
      <c r="A34" s="10"/>
      <c r="B34" s="99">
        <v>414411</v>
      </c>
      <c r="C34" s="119" t="s">
        <v>214</v>
      </c>
      <c r="D34" s="97">
        <f t="shared" si="1"/>
        <v>600000</v>
      </c>
      <c r="E34" s="97"/>
      <c r="F34" s="97"/>
      <c r="G34" s="97">
        <v>600000</v>
      </c>
      <c r="H34" s="97"/>
      <c r="I34" s="97"/>
      <c r="J34" s="97">
        <f t="shared" si="4"/>
        <v>600000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>
        <f t="shared" ref="AH34:AH35" si="14">G34+AG34</f>
        <v>600000</v>
      </c>
      <c r="AI34" s="97"/>
      <c r="AJ34" s="97">
        <f t="shared" ref="AJ34" si="15">G34+R34+T34+V34+AD34+AG34</f>
        <v>600000</v>
      </c>
      <c r="AK34" s="70"/>
      <c r="AL34" s="11"/>
      <c r="AM34" s="36"/>
      <c r="AN34" s="50"/>
      <c r="AO34" s="17"/>
    </row>
    <row r="35" spans="1:43" s="5" customFormat="1" ht="12.9" hidden="1" customHeight="1" x14ac:dyDescent="0.3">
      <c r="A35" s="10"/>
      <c r="B35" s="99">
        <v>414419</v>
      </c>
      <c r="C35" s="100" t="s">
        <v>187</v>
      </c>
      <c r="D35" s="97">
        <f t="shared" si="1"/>
        <v>0</v>
      </c>
      <c r="E35" s="97"/>
      <c r="F35" s="97"/>
      <c r="G35" s="97">
        <v>0</v>
      </c>
      <c r="H35" s="97"/>
      <c r="I35" s="97"/>
      <c r="J35" s="97">
        <f t="shared" si="4"/>
        <v>0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>
        <v>0</v>
      </c>
      <c r="AH35" s="97">
        <f t="shared" si="14"/>
        <v>0</v>
      </c>
      <c r="AI35" s="97"/>
      <c r="AJ35" s="97">
        <f>AH35+AI35</f>
        <v>0</v>
      </c>
      <c r="AK35" s="70"/>
      <c r="AL35" s="11"/>
      <c r="AM35" s="36"/>
      <c r="AN35" s="50"/>
      <c r="AO35" s="17"/>
    </row>
    <row r="36" spans="1:43" s="5" customFormat="1" ht="12.9" customHeight="1" x14ac:dyDescent="0.3">
      <c r="A36" s="9"/>
      <c r="B36" s="115">
        <v>415000</v>
      </c>
      <c r="C36" s="95" t="s">
        <v>10</v>
      </c>
      <c r="D36" s="91">
        <f t="shared" si="1"/>
        <v>7900000</v>
      </c>
      <c r="E36" s="91" t="e">
        <f>E37</f>
        <v>#REF!</v>
      </c>
      <c r="F36" s="91" t="e">
        <f>H36+I36+#REF!+K36</f>
        <v>#REF!</v>
      </c>
      <c r="G36" s="91">
        <f>G37</f>
        <v>7900000</v>
      </c>
      <c r="H36" s="91">
        <f>H37</f>
        <v>1300000</v>
      </c>
      <c r="I36" s="91">
        <f>I37</f>
        <v>0</v>
      </c>
      <c r="J36" s="91">
        <f t="shared" si="4"/>
        <v>6600000</v>
      </c>
      <c r="K36" s="91">
        <f t="shared" ref="K36" si="16">K37</f>
        <v>0</v>
      </c>
      <c r="L36" s="91">
        <v>325000</v>
      </c>
      <c r="M36" s="91">
        <v>400000</v>
      </c>
      <c r="N36" s="91">
        <f t="shared" si="2"/>
        <v>725000</v>
      </c>
      <c r="O36" s="91">
        <v>400000</v>
      </c>
      <c r="P36" s="91">
        <f t="shared" si="3"/>
        <v>1125000</v>
      </c>
      <c r="Q36" s="91">
        <v>175000</v>
      </c>
      <c r="R36" s="91">
        <f>R37</f>
        <v>0</v>
      </c>
      <c r="S36" s="91">
        <f t="shared" ref="S36:AH37" si="17">S37</f>
        <v>0</v>
      </c>
      <c r="T36" s="91">
        <f t="shared" si="17"/>
        <v>0</v>
      </c>
      <c r="U36" s="91">
        <f t="shared" si="17"/>
        <v>0</v>
      </c>
      <c r="V36" s="91">
        <f t="shared" si="17"/>
        <v>0</v>
      </c>
      <c r="W36" s="91">
        <f t="shared" si="17"/>
        <v>0</v>
      </c>
      <c r="X36" s="91">
        <f t="shared" si="17"/>
        <v>0</v>
      </c>
      <c r="Y36" s="91">
        <f t="shared" si="17"/>
        <v>0</v>
      </c>
      <c r="Z36" s="91">
        <f t="shared" si="17"/>
        <v>0</v>
      </c>
      <c r="AA36" s="91">
        <f t="shared" si="17"/>
        <v>0</v>
      </c>
      <c r="AB36" s="91">
        <f t="shared" si="17"/>
        <v>0</v>
      </c>
      <c r="AC36" s="91">
        <f t="shared" si="17"/>
        <v>0</v>
      </c>
      <c r="AD36" s="91">
        <f t="shared" si="17"/>
        <v>0</v>
      </c>
      <c r="AE36" s="91">
        <f t="shared" si="17"/>
        <v>0</v>
      </c>
      <c r="AF36" s="91" t="e">
        <f>F36+S36+U36+W36+AC36+AE36</f>
        <v>#REF!</v>
      </c>
      <c r="AG36" s="91">
        <f t="shared" si="17"/>
        <v>0</v>
      </c>
      <c r="AH36" s="91">
        <f t="shared" si="17"/>
        <v>7900000</v>
      </c>
      <c r="AI36" s="91"/>
      <c r="AJ36" s="91">
        <f>AJ37</f>
        <v>7900000</v>
      </c>
      <c r="AK36" s="74">
        <v>800000</v>
      </c>
      <c r="AL36" s="13">
        <f>AL37</f>
        <v>603915</v>
      </c>
      <c r="AM36" s="44">
        <f>AK36-AL36</f>
        <v>196085</v>
      </c>
      <c r="AN36" s="48"/>
      <c r="AO36" s="8"/>
    </row>
    <row r="37" spans="1:43" s="5" customFormat="1" x14ac:dyDescent="0.3">
      <c r="A37" s="10"/>
      <c r="B37" s="98">
        <v>415100</v>
      </c>
      <c r="C37" s="94" t="s">
        <v>32</v>
      </c>
      <c r="D37" s="93">
        <f t="shared" si="1"/>
        <v>7900000</v>
      </c>
      <c r="E37" s="93" t="e">
        <f>G37+#REF!+#REF!</f>
        <v>#REF!</v>
      </c>
      <c r="F37" s="93" t="e">
        <f>H37+I37+#REF!+K37</f>
        <v>#REF!</v>
      </c>
      <c r="G37" s="93">
        <f>G38</f>
        <v>7900000</v>
      </c>
      <c r="H37" s="93">
        <v>1300000</v>
      </c>
      <c r="I37" s="93"/>
      <c r="J37" s="93">
        <f t="shared" si="4"/>
        <v>6600000</v>
      </c>
      <c r="K37" s="93"/>
      <c r="L37" s="93"/>
      <c r="M37" s="93"/>
      <c r="N37" s="93">
        <f t="shared" si="2"/>
        <v>0</v>
      </c>
      <c r="O37" s="93"/>
      <c r="P37" s="93">
        <f t="shared" si="3"/>
        <v>0</v>
      </c>
      <c r="Q37" s="93"/>
      <c r="R37" s="93">
        <f>R38</f>
        <v>0</v>
      </c>
      <c r="S37" s="93"/>
      <c r="T37" s="93">
        <f t="shared" si="17"/>
        <v>0</v>
      </c>
      <c r="U37" s="93">
        <f t="shared" si="17"/>
        <v>0</v>
      </c>
      <c r="V37" s="93">
        <f t="shared" si="17"/>
        <v>0</v>
      </c>
      <c r="W37" s="93">
        <f t="shared" si="17"/>
        <v>0</v>
      </c>
      <c r="X37" s="93">
        <f t="shared" si="17"/>
        <v>0</v>
      </c>
      <c r="Y37" s="93">
        <f t="shared" si="17"/>
        <v>0</v>
      </c>
      <c r="Z37" s="93">
        <f t="shared" si="17"/>
        <v>0</v>
      </c>
      <c r="AA37" s="93">
        <f t="shared" si="17"/>
        <v>0</v>
      </c>
      <c r="AB37" s="93">
        <f t="shared" si="17"/>
        <v>0</v>
      </c>
      <c r="AC37" s="93">
        <f t="shared" si="17"/>
        <v>0</v>
      </c>
      <c r="AD37" s="93">
        <f t="shared" si="17"/>
        <v>0</v>
      </c>
      <c r="AE37" s="93">
        <f t="shared" si="17"/>
        <v>0</v>
      </c>
      <c r="AF37" s="93">
        <f t="shared" si="17"/>
        <v>0</v>
      </c>
      <c r="AG37" s="93">
        <f t="shared" si="17"/>
        <v>0</v>
      </c>
      <c r="AH37" s="93">
        <f t="shared" si="17"/>
        <v>7900000</v>
      </c>
      <c r="AI37" s="93"/>
      <c r="AJ37" s="93">
        <f>AJ38</f>
        <v>7900000</v>
      </c>
      <c r="AK37" s="70"/>
      <c r="AL37" s="11">
        <v>603915</v>
      </c>
      <c r="AM37" s="36"/>
      <c r="AN37" s="50"/>
      <c r="AO37" s="17"/>
    </row>
    <row r="38" spans="1:43" s="5" customFormat="1" ht="13.5" hidden="1" customHeight="1" x14ac:dyDescent="0.3">
      <c r="A38" s="10"/>
      <c r="B38" s="99">
        <v>415112</v>
      </c>
      <c r="C38" s="96" t="s">
        <v>185</v>
      </c>
      <c r="D38" s="97"/>
      <c r="E38" s="97"/>
      <c r="F38" s="97"/>
      <c r="G38" s="97">
        <v>7900000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>
        <v>0</v>
      </c>
      <c r="AH38" s="97">
        <f>G38+AG38</f>
        <v>7900000</v>
      </c>
      <c r="AI38" s="97"/>
      <c r="AJ38" s="97">
        <f>AH38+AI38</f>
        <v>7900000</v>
      </c>
      <c r="AK38" s="70"/>
      <c r="AL38" s="11"/>
      <c r="AM38" s="36"/>
      <c r="AN38" s="50"/>
      <c r="AO38" s="17"/>
    </row>
    <row r="39" spans="1:43" s="5" customFormat="1" x14ac:dyDescent="0.3">
      <c r="A39" s="9"/>
      <c r="B39" s="115">
        <v>416000</v>
      </c>
      <c r="C39" s="90" t="s">
        <v>11</v>
      </c>
      <c r="D39" s="91">
        <f t="shared" si="1"/>
        <v>1300000</v>
      </c>
      <c r="E39" s="91" t="e">
        <f>E40</f>
        <v>#REF!</v>
      </c>
      <c r="F39" s="91" t="e">
        <f>H39+I39+#REF!+K39</f>
        <v>#REF!</v>
      </c>
      <c r="G39" s="91">
        <f t="shared" ref="G39:J40" si="18">G40</f>
        <v>1300000</v>
      </c>
      <c r="H39" s="91">
        <f t="shared" si="18"/>
        <v>432789.28</v>
      </c>
      <c r="I39" s="91">
        <f t="shared" si="18"/>
        <v>0</v>
      </c>
      <c r="J39" s="91">
        <f t="shared" si="18"/>
        <v>867210.72</v>
      </c>
      <c r="K39" s="91">
        <f t="shared" ref="K39:K40" si="19">K40</f>
        <v>0</v>
      </c>
      <c r="L39" s="91">
        <v>162500</v>
      </c>
      <c r="M39" s="91">
        <v>100000</v>
      </c>
      <c r="N39" s="91">
        <f t="shared" si="2"/>
        <v>262500</v>
      </c>
      <c r="O39" s="91">
        <v>300000</v>
      </c>
      <c r="P39" s="91">
        <f t="shared" si="3"/>
        <v>562500</v>
      </c>
      <c r="Q39" s="91">
        <v>87500</v>
      </c>
      <c r="R39" s="91">
        <f>R40</f>
        <v>0</v>
      </c>
      <c r="S39" s="91">
        <f t="shared" ref="S39:AH40" si="20">S40</f>
        <v>0</v>
      </c>
      <c r="T39" s="91">
        <f t="shared" si="20"/>
        <v>0</v>
      </c>
      <c r="U39" s="91">
        <f t="shared" si="20"/>
        <v>0</v>
      </c>
      <c r="V39" s="91">
        <f t="shared" si="20"/>
        <v>0</v>
      </c>
      <c r="W39" s="91">
        <f t="shared" si="20"/>
        <v>0</v>
      </c>
      <c r="X39" s="91">
        <f t="shared" si="20"/>
        <v>0</v>
      </c>
      <c r="Y39" s="91">
        <f t="shared" si="20"/>
        <v>0</v>
      </c>
      <c r="Z39" s="91">
        <f t="shared" si="20"/>
        <v>0</v>
      </c>
      <c r="AA39" s="91">
        <f t="shared" si="20"/>
        <v>0</v>
      </c>
      <c r="AB39" s="91">
        <f t="shared" si="20"/>
        <v>0</v>
      </c>
      <c r="AC39" s="91">
        <f t="shared" si="20"/>
        <v>0</v>
      </c>
      <c r="AD39" s="91">
        <f t="shared" si="20"/>
        <v>0</v>
      </c>
      <c r="AE39" s="91">
        <f t="shared" si="20"/>
        <v>0</v>
      </c>
      <c r="AF39" s="91" t="e">
        <f>F39+S39+U39+W39+AC39+AE39</f>
        <v>#REF!</v>
      </c>
      <c r="AG39" s="91">
        <f t="shared" si="20"/>
        <v>0</v>
      </c>
      <c r="AH39" s="91">
        <f t="shared" si="20"/>
        <v>1300000</v>
      </c>
      <c r="AI39" s="91"/>
      <c r="AJ39" s="91">
        <f>AJ40</f>
        <v>1300000</v>
      </c>
      <c r="AK39" s="74">
        <v>1350000</v>
      </c>
      <c r="AL39" s="13">
        <f>AL40</f>
        <v>401618</v>
      </c>
      <c r="AM39" s="44">
        <f>AK39-AL39</f>
        <v>948382</v>
      </c>
      <c r="AN39" s="48"/>
      <c r="AO39" s="8"/>
    </row>
    <row r="40" spans="1:43" s="5" customFormat="1" x14ac:dyDescent="0.3">
      <c r="A40" s="10"/>
      <c r="B40" s="98">
        <v>416100</v>
      </c>
      <c r="C40" s="94" t="s">
        <v>12</v>
      </c>
      <c r="D40" s="93">
        <f t="shared" si="1"/>
        <v>1300000</v>
      </c>
      <c r="E40" s="93" t="e">
        <f>E41</f>
        <v>#REF!</v>
      </c>
      <c r="F40" s="93" t="e">
        <f>H40+I40+#REF!+K40</f>
        <v>#REF!</v>
      </c>
      <c r="G40" s="93">
        <f t="shared" si="18"/>
        <v>1300000</v>
      </c>
      <c r="H40" s="93">
        <f t="shared" si="18"/>
        <v>432789.28</v>
      </c>
      <c r="I40" s="93">
        <f t="shared" si="18"/>
        <v>0</v>
      </c>
      <c r="J40" s="93">
        <f t="shared" si="18"/>
        <v>867210.72</v>
      </c>
      <c r="K40" s="93">
        <f t="shared" si="19"/>
        <v>0</v>
      </c>
      <c r="L40" s="93"/>
      <c r="M40" s="93"/>
      <c r="N40" s="93">
        <f t="shared" si="2"/>
        <v>0</v>
      </c>
      <c r="O40" s="93"/>
      <c r="P40" s="93">
        <f t="shared" si="3"/>
        <v>0</v>
      </c>
      <c r="Q40" s="93"/>
      <c r="R40" s="93">
        <f>R41</f>
        <v>0</v>
      </c>
      <c r="S40" s="93">
        <f t="shared" si="20"/>
        <v>0</v>
      </c>
      <c r="T40" s="93">
        <f t="shared" si="20"/>
        <v>0</v>
      </c>
      <c r="U40" s="93">
        <f t="shared" si="20"/>
        <v>0</v>
      </c>
      <c r="V40" s="93">
        <f t="shared" si="20"/>
        <v>0</v>
      </c>
      <c r="W40" s="93">
        <f t="shared" si="20"/>
        <v>0</v>
      </c>
      <c r="X40" s="93">
        <f t="shared" si="20"/>
        <v>0</v>
      </c>
      <c r="Y40" s="93">
        <f t="shared" si="20"/>
        <v>0</v>
      </c>
      <c r="Z40" s="93">
        <f t="shared" si="20"/>
        <v>0</v>
      </c>
      <c r="AA40" s="93">
        <f t="shared" si="20"/>
        <v>0</v>
      </c>
      <c r="AB40" s="93">
        <f t="shared" si="20"/>
        <v>0</v>
      </c>
      <c r="AC40" s="93">
        <f t="shared" si="20"/>
        <v>0</v>
      </c>
      <c r="AD40" s="93">
        <f t="shared" si="20"/>
        <v>0</v>
      </c>
      <c r="AE40" s="93">
        <f t="shared" si="20"/>
        <v>0</v>
      </c>
      <c r="AF40" s="93" t="e">
        <f>F40+S40+U40+W40+AC40+AE40</f>
        <v>#REF!</v>
      </c>
      <c r="AG40" s="93">
        <f t="shared" si="20"/>
        <v>0</v>
      </c>
      <c r="AH40" s="93">
        <f t="shared" si="20"/>
        <v>1300000</v>
      </c>
      <c r="AI40" s="93"/>
      <c r="AJ40" s="93">
        <f>AJ41</f>
        <v>1300000</v>
      </c>
      <c r="AK40" s="70"/>
      <c r="AL40" s="11">
        <f>AL41</f>
        <v>401618</v>
      </c>
      <c r="AM40" s="36"/>
      <c r="AN40" s="50"/>
      <c r="AO40" s="17"/>
    </row>
    <row r="41" spans="1:43" s="5" customFormat="1" ht="13.5" hidden="1" customHeight="1" x14ac:dyDescent="0.3">
      <c r="A41" s="15"/>
      <c r="B41" s="89">
        <v>416111</v>
      </c>
      <c r="C41" s="101" t="s">
        <v>13</v>
      </c>
      <c r="D41" s="103">
        <f t="shared" si="1"/>
        <v>1300000</v>
      </c>
      <c r="E41" s="102" t="e">
        <f>G41+#REF!+#REF!</f>
        <v>#REF!</v>
      </c>
      <c r="F41" s="102" t="e">
        <f>H41+I41+#REF!+K41</f>
        <v>#REF!</v>
      </c>
      <c r="G41" s="102">
        <v>1300000</v>
      </c>
      <c r="H41" s="102">
        <v>432789.28</v>
      </c>
      <c r="I41" s="102"/>
      <c r="J41" s="102">
        <f t="shared" si="4"/>
        <v>867210.72</v>
      </c>
      <c r="K41" s="102"/>
      <c r="L41" s="102"/>
      <c r="M41" s="102"/>
      <c r="N41" s="97">
        <f t="shared" si="2"/>
        <v>0</v>
      </c>
      <c r="O41" s="97"/>
      <c r="P41" s="97">
        <f t="shared" si="3"/>
        <v>0</v>
      </c>
      <c r="Q41" s="97"/>
      <c r="R41" s="97">
        <v>0</v>
      </c>
      <c r="S41" s="97"/>
      <c r="T41" s="97">
        <v>0</v>
      </c>
      <c r="U41" s="97"/>
      <c r="V41" s="97">
        <v>0</v>
      </c>
      <c r="W41" s="97"/>
      <c r="X41" s="97">
        <v>0</v>
      </c>
      <c r="Y41" s="97">
        <v>0</v>
      </c>
      <c r="Z41" s="97"/>
      <c r="AA41" s="97"/>
      <c r="AB41" s="97">
        <f t="shared" si="7"/>
        <v>0</v>
      </c>
      <c r="AC41" s="97"/>
      <c r="AD41" s="102"/>
      <c r="AE41" s="102"/>
      <c r="AF41" s="102" t="e">
        <f>F41+S41+U41+W41+AC41+AE41</f>
        <v>#REF!</v>
      </c>
      <c r="AG41" s="102">
        <v>0</v>
      </c>
      <c r="AH41" s="102">
        <f>G41+AG41</f>
        <v>1300000</v>
      </c>
      <c r="AI41" s="102"/>
      <c r="AJ41" s="97">
        <f>AH41+AI41</f>
        <v>1300000</v>
      </c>
      <c r="AK41" s="71"/>
      <c r="AL41" s="14">
        <v>401618</v>
      </c>
      <c r="AM41" s="36"/>
      <c r="AN41" s="50"/>
      <c r="AO41" s="17"/>
    </row>
    <row r="42" spans="1:43" s="5" customFormat="1" x14ac:dyDescent="0.3">
      <c r="A42" s="9"/>
      <c r="B42" s="115">
        <v>421000</v>
      </c>
      <c r="C42" s="95" t="s">
        <v>14</v>
      </c>
      <c r="D42" s="91">
        <f t="shared" si="1"/>
        <v>19602000</v>
      </c>
      <c r="E42" s="91" t="e">
        <f>E43+E45+E49+E54+E60+E63</f>
        <v>#REF!</v>
      </c>
      <c r="F42" s="91" t="e">
        <f>H42+I42+#REF!+K42</f>
        <v>#REF!</v>
      </c>
      <c r="G42" s="91">
        <f>G43+G45+G49+G54+G60+G63</f>
        <v>19602000</v>
      </c>
      <c r="H42" s="91">
        <f>H43+H45+H49+H54+H60+H63</f>
        <v>9102163.120000001</v>
      </c>
      <c r="I42" s="91">
        <f>I43+I45+I49+I54+I60+I63</f>
        <v>24617.94</v>
      </c>
      <c r="J42" s="91">
        <f>J43+J45+J49+J54+J60+J63</f>
        <v>10475218.940000001</v>
      </c>
      <c r="K42" s="91">
        <f>K43+K45+K49+K54+K60+K63</f>
        <v>0</v>
      </c>
      <c r="L42" s="91">
        <v>2382870.5</v>
      </c>
      <c r="M42" s="91">
        <v>4000000</v>
      </c>
      <c r="N42" s="91">
        <f t="shared" si="2"/>
        <v>6382870.5</v>
      </c>
      <c r="O42" s="91">
        <v>500000</v>
      </c>
      <c r="P42" s="91">
        <f t="shared" si="3"/>
        <v>6882870.5</v>
      </c>
      <c r="Q42" s="91">
        <v>2648611.5</v>
      </c>
      <c r="R42" s="91">
        <f t="shared" ref="R42:AH42" si="21">R43+R45+R49+R54+R60+R63</f>
        <v>0</v>
      </c>
      <c r="S42" s="91">
        <f t="shared" si="21"/>
        <v>0</v>
      </c>
      <c r="T42" s="91">
        <f t="shared" si="21"/>
        <v>0</v>
      </c>
      <c r="U42" s="91">
        <f t="shared" si="21"/>
        <v>0</v>
      </c>
      <c r="V42" s="91">
        <f t="shared" si="21"/>
        <v>0</v>
      </c>
      <c r="W42" s="91">
        <f t="shared" si="21"/>
        <v>0</v>
      </c>
      <c r="X42" s="91">
        <f t="shared" si="21"/>
        <v>0</v>
      </c>
      <c r="Y42" s="91">
        <f t="shared" si="21"/>
        <v>50000</v>
      </c>
      <c r="Z42" s="91">
        <f t="shared" si="21"/>
        <v>0</v>
      </c>
      <c r="AA42" s="91">
        <f t="shared" si="21"/>
        <v>0</v>
      </c>
      <c r="AB42" s="91">
        <f t="shared" si="21"/>
        <v>0</v>
      </c>
      <c r="AC42" s="91">
        <f t="shared" si="21"/>
        <v>0</v>
      </c>
      <c r="AD42" s="91">
        <f t="shared" si="21"/>
        <v>0</v>
      </c>
      <c r="AE42" s="91">
        <f t="shared" si="21"/>
        <v>368567.56</v>
      </c>
      <c r="AF42" s="91" t="e">
        <f>F42+S42+U42+W42+AC42+AE42</f>
        <v>#REF!</v>
      </c>
      <c r="AG42" s="91">
        <f t="shared" si="21"/>
        <v>0</v>
      </c>
      <c r="AH42" s="91">
        <f t="shared" si="21"/>
        <v>19602000</v>
      </c>
      <c r="AI42" s="91">
        <f>AI43+AI45+AI49+AI54+AI60+AI63</f>
        <v>0</v>
      </c>
      <c r="AJ42" s="91">
        <f>AJ43+AJ45+AJ49+AJ54+AJ60+AJ63</f>
        <v>19602000</v>
      </c>
      <c r="AK42" s="74">
        <v>10737951</v>
      </c>
      <c r="AL42" s="13" t="e">
        <f>AL43+AL45+AL49+AL54+AL60+AL63</f>
        <v>#REF!</v>
      </c>
      <c r="AM42" s="44" t="e">
        <f>AK42-AL42</f>
        <v>#REF!</v>
      </c>
      <c r="AN42" s="77"/>
      <c r="AO42" s="78" t="e">
        <f>AO43+AO45+AO49+AO54+AO60+AO63</f>
        <v>#REF!</v>
      </c>
    </row>
    <row r="43" spans="1:43" s="5" customFormat="1" x14ac:dyDescent="0.3">
      <c r="A43" s="10"/>
      <c r="B43" s="98">
        <v>421100</v>
      </c>
      <c r="C43" s="94" t="s">
        <v>95</v>
      </c>
      <c r="D43" s="93">
        <f t="shared" si="1"/>
        <v>270000</v>
      </c>
      <c r="E43" s="93" t="e">
        <f>G43+#REF!+#REF!</f>
        <v>#REF!</v>
      </c>
      <c r="F43" s="93" t="e">
        <f>H43+I43+#REF!+K43</f>
        <v>#REF!</v>
      </c>
      <c r="G43" s="93">
        <f>G44</f>
        <v>270000</v>
      </c>
      <c r="H43" s="93">
        <v>198964.64</v>
      </c>
      <c r="I43" s="93">
        <v>24617.94</v>
      </c>
      <c r="J43" s="93">
        <f t="shared" si="4"/>
        <v>46417.419999999984</v>
      </c>
      <c r="K43" s="93"/>
      <c r="L43" s="93"/>
      <c r="M43" s="93"/>
      <c r="N43" s="93">
        <f t="shared" si="2"/>
        <v>0</v>
      </c>
      <c r="O43" s="93"/>
      <c r="P43" s="93">
        <f t="shared" si="3"/>
        <v>0</v>
      </c>
      <c r="Q43" s="93"/>
      <c r="R43" s="93">
        <f>R44</f>
        <v>0</v>
      </c>
      <c r="S43" s="93"/>
      <c r="T43" s="93">
        <f>T44</f>
        <v>0</v>
      </c>
      <c r="U43" s="93"/>
      <c r="V43" s="93">
        <f>V44</f>
        <v>0</v>
      </c>
      <c r="W43" s="93"/>
      <c r="X43" s="93">
        <v>0</v>
      </c>
      <c r="Y43" s="93">
        <v>50000</v>
      </c>
      <c r="Z43" s="93"/>
      <c r="AA43" s="93"/>
      <c r="AB43" s="93">
        <f t="shared" si="7"/>
        <v>0</v>
      </c>
      <c r="AC43" s="93"/>
      <c r="AD43" s="93">
        <f>AD44</f>
        <v>0</v>
      </c>
      <c r="AE43" s="93">
        <v>17.559999999999999</v>
      </c>
      <c r="AF43" s="93" t="e">
        <f>F43+S43+U43+W43+AC43+AE43</f>
        <v>#REF!</v>
      </c>
      <c r="AG43" s="93">
        <f t="shared" ref="AG43:AH43" si="22">AG44</f>
        <v>0</v>
      </c>
      <c r="AH43" s="93">
        <f t="shared" si="22"/>
        <v>270000</v>
      </c>
      <c r="AI43" s="93">
        <f>AI44</f>
        <v>0</v>
      </c>
      <c r="AJ43" s="93">
        <f>AJ44</f>
        <v>270000</v>
      </c>
      <c r="AK43" s="70"/>
      <c r="AL43" s="11" t="e">
        <f>#REF!+#REF!</f>
        <v>#REF!</v>
      </c>
      <c r="AM43" s="38"/>
      <c r="AN43" s="53">
        <v>35000</v>
      </c>
      <c r="AO43" s="39" t="e">
        <f>AL43+AN43</f>
        <v>#REF!</v>
      </c>
    </row>
    <row r="44" spans="1:43" s="5" customFormat="1" ht="13.5" hidden="1" customHeight="1" x14ac:dyDescent="0.3">
      <c r="A44" s="10"/>
      <c r="B44" s="99">
        <v>421111</v>
      </c>
      <c r="C44" s="96" t="s">
        <v>186</v>
      </c>
      <c r="D44" s="97"/>
      <c r="E44" s="97"/>
      <c r="F44" s="97"/>
      <c r="G44" s="97">
        <v>270000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>
        <v>0</v>
      </c>
      <c r="AH44" s="97">
        <f>G44+AG44</f>
        <v>270000</v>
      </c>
      <c r="AI44" s="97">
        <v>0</v>
      </c>
      <c r="AJ44" s="97">
        <f>AH44+AI44</f>
        <v>270000</v>
      </c>
      <c r="AK44" s="70"/>
      <c r="AL44" s="11"/>
      <c r="AM44" s="38"/>
      <c r="AN44" s="53"/>
      <c r="AO44" s="39"/>
    </row>
    <row r="45" spans="1:43" s="5" customFormat="1" x14ac:dyDescent="0.3">
      <c r="A45" s="10"/>
      <c r="B45" s="98">
        <v>421200</v>
      </c>
      <c r="C45" s="94" t="s">
        <v>50</v>
      </c>
      <c r="D45" s="93">
        <f t="shared" si="1"/>
        <v>16220000</v>
      </c>
      <c r="E45" s="93" t="e">
        <f>E46+E47+E48</f>
        <v>#REF!</v>
      </c>
      <c r="F45" s="93" t="e">
        <f>H45+I45+#REF!+K45</f>
        <v>#REF!</v>
      </c>
      <c r="G45" s="93">
        <f>G46+G47+G48</f>
        <v>16220000</v>
      </c>
      <c r="H45" s="93">
        <f>H46+H47+H48</f>
        <v>6970990.75</v>
      </c>
      <c r="I45" s="93">
        <f>I46+I47+I48</f>
        <v>0</v>
      </c>
      <c r="J45" s="93">
        <f>J46+J47+J48</f>
        <v>9249009.25</v>
      </c>
      <c r="K45" s="93">
        <f t="shared" ref="K45" si="23">K46+K47+K48</f>
        <v>0</v>
      </c>
      <c r="L45" s="93"/>
      <c r="M45" s="93"/>
      <c r="N45" s="93">
        <f t="shared" si="2"/>
        <v>0</v>
      </c>
      <c r="O45" s="93"/>
      <c r="P45" s="93">
        <f t="shared" si="3"/>
        <v>0</v>
      </c>
      <c r="Q45" s="93"/>
      <c r="R45" s="93">
        <f t="shared" ref="R45:AH45" si="24">R46+R47+R48</f>
        <v>0</v>
      </c>
      <c r="S45" s="93">
        <f t="shared" si="24"/>
        <v>0</v>
      </c>
      <c r="T45" s="93">
        <f t="shared" si="24"/>
        <v>0</v>
      </c>
      <c r="U45" s="93">
        <f t="shared" si="24"/>
        <v>0</v>
      </c>
      <c r="V45" s="93">
        <f t="shared" si="24"/>
        <v>0</v>
      </c>
      <c r="W45" s="93">
        <f t="shared" si="24"/>
        <v>0</v>
      </c>
      <c r="X45" s="93">
        <f t="shared" si="24"/>
        <v>0</v>
      </c>
      <c r="Y45" s="93">
        <f t="shared" si="24"/>
        <v>0</v>
      </c>
      <c r="Z45" s="93">
        <f t="shared" si="24"/>
        <v>0</v>
      </c>
      <c r="AA45" s="93">
        <f t="shared" si="24"/>
        <v>0</v>
      </c>
      <c r="AB45" s="93">
        <f t="shared" si="24"/>
        <v>0</v>
      </c>
      <c r="AC45" s="93">
        <f t="shared" si="24"/>
        <v>0</v>
      </c>
      <c r="AD45" s="93">
        <f t="shared" si="24"/>
        <v>0</v>
      </c>
      <c r="AE45" s="93">
        <f t="shared" si="24"/>
        <v>0</v>
      </c>
      <c r="AF45" s="93" t="e">
        <f t="shared" ref="AF45:AF62" si="25">F45+S45+U45+W45+AC45+AE45</f>
        <v>#REF!</v>
      </c>
      <c r="AG45" s="93">
        <f t="shared" si="24"/>
        <v>0</v>
      </c>
      <c r="AH45" s="93">
        <f t="shared" si="24"/>
        <v>16220000</v>
      </c>
      <c r="AI45" s="93">
        <f>AI46+AI47+AI48</f>
        <v>0</v>
      </c>
      <c r="AJ45" s="93">
        <f>AJ46+AJ47+AJ48</f>
        <v>16220000</v>
      </c>
      <c r="AK45" s="70"/>
      <c r="AL45" s="11" t="e">
        <f>AL46+AL47+AL48</f>
        <v>#REF!</v>
      </c>
      <c r="AM45" s="38"/>
      <c r="AN45" s="53">
        <f>AN46+AN47+AN48</f>
        <v>1760000</v>
      </c>
      <c r="AO45" s="39" t="e">
        <f>AO46+AO47+AO48</f>
        <v>#REF!</v>
      </c>
      <c r="AQ45" s="120"/>
    </row>
    <row r="46" spans="1:43" s="5" customFormat="1" ht="14.25" hidden="1" customHeight="1" x14ac:dyDescent="0.3">
      <c r="A46" s="10"/>
      <c r="B46" s="89">
        <v>421211</v>
      </c>
      <c r="C46" s="101" t="s">
        <v>209</v>
      </c>
      <c r="D46" s="102">
        <f t="shared" si="1"/>
        <v>8420000</v>
      </c>
      <c r="E46" s="97" t="e">
        <f>G46+#REF!+#REF!</f>
        <v>#REF!</v>
      </c>
      <c r="F46" s="97" t="e">
        <f>H46+I46+#REF!+K46</f>
        <v>#REF!</v>
      </c>
      <c r="G46" s="97">
        <v>8420000</v>
      </c>
      <c r="H46" s="97">
        <v>1886033.64</v>
      </c>
      <c r="I46" s="97"/>
      <c r="J46" s="97">
        <f>G46-H46-I46</f>
        <v>6533966.3600000003</v>
      </c>
      <c r="K46" s="97"/>
      <c r="L46" s="97"/>
      <c r="M46" s="97"/>
      <c r="N46" s="97">
        <f t="shared" si="2"/>
        <v>0</v>
      </c>
      <c r="O46" s="97"/>
      <c r="P46" s="97">
        <f t="shared" si="3"/>
        <v>0</v>
      </c>
      <c r="Q46" s="97"/>
      <c r="R46" s="97"/>
      <c r="S46" s="97"/>
      <c r="T46" s="97">
        <v>0</v>
      </c>
      <c r="U46" s="97"/>
      <c r="V46" s="97">
        <v>0</v>
      </c>
      <c r="W46" s="97"/>
      <c r="X46" s="97">
        <v>0</v>
      </c>
      <c r="Y46" s="97">
        <v>0</v>
      </c>
      <c r="Z46" s="97"/>
      <c r="AA46" s="97"/>
      <c r="AB46" s="97">
        <f t="shared" si="7"/>
        <v>0</v>
      </c>
      <c r="AC46" s="97"/>
      <c r="AD46" s="102"/>
      <c r="AE46" s="102"/>
      <c r="AF46" s="102" t="e">
        <f t="shared" si="25"/>
        <v>#REF!</v>
      </c>
      <c r="AG46" s="102"/>
      <c r="AH46" s="97">
        <f t="shared" ref="AH46:AH48" si="26">G46+AG46</f>
        <v>8420000</v>
      </c>
      <c r="AI46" s="97"/>
      <c r="AJ46" s="97">
        <f>AH46+AI46</f>
        <v>8420000</v>
      </c>
      <c r="AK46" s="71"/>
      <c r="AL46" s="14" t="e">
        <f>#REF!</f>
        <v>#REF!</v>
      </c>
      <c r="AM46" s="36"/>
      <c r="AN46" s="52">
        <v>500000</v>
      </c>
      <c r="AO46" s="37" t="e">
        <f>AL46+AN46</f>
        <v>#REF!</v>
      </c>
    </row>
    <row r="47" spans="1:43" s="5" customFormat="1" ht="13.5" hidden="1" customHeight="1" x14ac:dyDescent="0.3">
      <c r="A47" s="10"/>
      <c r="B47" s="89">
        <v>421221</v>
      </c>
      <c r="C47" s="101" t="s">
        <v>58</v>
      </c>
      <c r="D47" s="102">
        <f t="shared" si="1"/>
        <v>2100000</v>
      </c>
      <c r="E47" s="97" t="e">
        <f>G47+#REF!+#REF!</f>
        <v>#REF!</v>
      </c>
      <c r="F47" s="97" t="e">
        <f>H47+I47+#REF!+K47</f>
        <v>#REF!</v>
      </c>
      <c r="G47" s="97">
        <v>2100000</v>
      </c>
      <c r="H47" s="97">
        <v>1327153.05</v>
      </c>
      <c r="I47" s="97"/>
      <c r="J47" s="97">
        <f t="shared" si="4"/>
        <v>772846.95</v>
      </c>
      <c r="K47" s="97"/>
      <c r="L47" s="97"/>
      <c r="M47" s="97"/>
      <c r="N47" s="97">
        <f t="shared" si="2"/>
        <v>0</v>
      </c>
      <c r="O47" s="97"/>
      <c r="P47" s="97">
        <f t="shared" si="3"/>
        <v>0</v>
      </c>
      <c r="Q47" s="97"/>
      <c r="R47" s="97"/>
      <c r="S47" s="97"/>
      <c r="T47" s="97">
        <v>0</v>
      </c>
      <c r="U47" s="97"/>
      <c r="V47" s="97">
        <v>0</v>
      </c>
      <c r="W47" s="97"/>
      <c r="X47" s="97">
        <v>0</v>
      </c>
      <c r="Y47" s="97">
        <v>0</v>
      </c>
      <c r="Z47" s="97"/>
      <c r="AA47" s="97"/>
      <c r="AB47" s="97">
        <f t="shared" si="7"/>
        <v>0</v>
      </c>
      <c r="AC47" s="97"/>
      <c r="AD47" s="102"/>
      <c r="AE47" s="102"/>
      <c r="AF47" s="102" t="e">
        <f t="shared" si="25"/>
        <v>#REF!</v>
      </c>
      <c r="AG47" s="102">
        <v>0</v>
      </c>
      <c r="AH47" s="97">
        <f t="shared" si="26"/>
        <v>2100000</v>
      </c>
      <c r="AI47" s="97"/>
      <c r="AJ47" s="97">
        <f>AH47+AI47</f>
        <v>2100000</v>
      </c>
      <c r="AK47" s="71"/>
      <c r="AL47" s="14" t="e">
        <f>#REF!</f>
        <v>#REF!</v>
      </c>
      <c r="AM47" s="36"/>
      <c r="AN47" s="52">
        <v>160000</v>
      </c>
      <c r="AO47" s="37" t="e">
        <f>AL47+AN47</f>
        <v>#REF!</v>
      </c>
    </row>
    <row r="48" spans="1:43" s="5" customFormat="1" ht="13.5" hidden="1" customHeight="1" x14ac:dyDescent="0.3">
      <c r="A48" s="10"/>
      <c r="B48" s="89">
        <v>421224</v>
      </c>
      <c r="C48" s="101" t="s">
        <v>59</v>
      </c>
      <c r="D48" s="102">
        <f t="shared" si="1"/>
        <v>5700000</v>
      </c>
      <c r="E48" s="97" t="e">
        <f>G48+#REF!+#REF!</f>
        <v>#REF!</v>
      </c>
      <c r="F48" s="97" t="e">
        <f>H48+I48+#REF!+K48</f>
        <v>#REF!</v>
      </c>
      <c r="G48" s="97">
        <v>5700000</v>
      </c>
      <c r="H48" s="97">
        <v>3757804.06</v>
      </c>
      <c r="I48" s="97"/>
      <c r="J48" s="97">
        <f t="shared" si="4"/>
        <v>1942195.94</v>
      </c>
      <c r="K48" s="97"/>
      <c r="L48" s="97"/>
      <c r="M48" s="97"/>
      <c r="N48" s="97">
        <f t="shared" si="2"/>
        <v>0</v>
      </c>
      <c r="O48" s="97"/>
      <c r="P48" s="97">
        <f t="shared" si="3"/>
        <v>0</v>
      </c>
      <c r="Q48" s="97"/>
      <c r="R48" s="97"/>
      <c r="S48" s="97"/>
      <c r="T48" s="97">
        <v>0</v>
      </c>
      <c r="U48" s="97"/>
      <c r="V48" s="97">
        <v>0</v>
      </c>
      <c r="W48" s="97"/>
      <c r="X48" s="97">
        <v>0</v>
      </c>
      <c r="Y48" s="97">
        <v>0</v>
      </c>
      <c r="Z48" s="97"/>
      <c r="AA48" s="97"/>
      <c r="AB48" s="97">
        <f t="shared" si="7"/>
        <v>0</v>
      </c>
      <c r="AC48" s="97"/>
      <c r="AD48" s="102"/>
      <c r="AE48" s="102"/>
      <c r="AF48" s="102" t="e">
        <f t="shared" si="25"/>
        <v>#REF!</v>
      </c>
      <c r="AG48" s="102">
        <v>0</v>
      </c>
      <c r="AH48" s="97">
        <f t="shared" si="26"/>
        <v>5700000</v>
      </c>
      <c r="AI48" s="97"/>
      <c r="AJ48" s="97">
        <f>AH48+AI48</f>
        <v>5700000</v>
      </c>
      <c r="AK48" s="71"/>
      <c r="AL48" s="14" t="e">
        <f>#REF!</f>
        <v>#REF!</v>
      </c>
      <c r="AM48" s="36"/>
      <c r="AN48" s="52">
        <v>1100000</v>
      </c>
      <c r="AO48" s="37" t="e">
        <f>AL48+AN48</f>
        <v>#REF!</v>
      </c>
    </row>
    <row r="49" spans="1:41" s="5" customFormat="1" x14ac:dyDescent="0.3">
      <c r="A49" s="10"/>
      <c r="B49" s="98">
        <v>421300</v>
      </c>
      <c r="C49" s="94" t="s">
        <v>15</v>
      </c>
      <c r="D49" s="93">
        <f t="shared" si="1"/>
        <v>2170000</v>
      </c>
      <c r="E49" s="93" t="e">
        <f>E50+E51+E53+E52</f>
        <v>#REF!</v>
      </c>
      <c r="F49" s="93" t="e">
        <f>H49+I49+#REF!+K49</f>
        <v>#REF!</v>
      </c>
      <c r="G49" s="93">
        <f>G50+G51+G52+G53</f>
        <v>2170000</v>
      </c>
      <c r="H49" s="93">
        <f>H50+H51+H52+H53</f>
        <v>1344450.94</v>
      </c>
      <c r="I49" s="93">
        <f>I50+I51+I52+I53</f>
        <v>0</v>
      </c>
      <c r="J49" s="93">
        <f>J50+J51+J52+J53</f>
        <v>825549.06</v>
      </c>
      <c r="K49" s="93">
        <f t="shared" ref="K49" si="27">K50+K51+K52+K53</f>
        <v>0</v>
      </c>
      <c r="L49" s="93"/>
      <c r="M49" s="93"/>
      <c r="N49" s="93">
        <f t="shared" si="2"/>
        <v>0</v>
      </c>
      <c r="O49" s="93"/>
      <c r="P49" s="93">
        <f t="shared" si="3"/>
        <v>0</v>
      </c>
      <c r="Q49" s="93"/>
      <c r="R49" s="93">
        <f>R50+R51+R53+R52</f>
        <v>0</v>
      </c>
      <c r="S49" s="93">
        <f t="shared" ref="S49:AE49" si="28">S50+S51+S53+S52</f>
        <v>0</v>
      </c>
      <c r="T49" s="93">
        <f t="shared" si="28"/>
        <v>0</v>
      </c>
      <c r="U49" s="93">
        <f t="shared" si="28"/>
        <v>0</v>
      </c>
      <c r="V49" s="93">
        <f t="shared" si="28"/>
        <v>0</v>
      </c>
      <c r="W49" s="93">
        <f t="shared" si="28"/>
        <v>0</v>
      </c>
      <c r="X49" s="93">
        <f t="shared" si="28"/>
        <v>0</v>
      </c>
      <c r="Y49" s="93">
        <f t="shared" si="28"/>
        <v>0</v>
      </c>
      <c r="Z49" s="93">
        <f t="shared" si="28"/>
        <v>0</v>
      </c>
      <c r="AA49" s="93">
        <f t="shared" si="28"/>
        <v>0</v>
      </c>
      <c r="AB49" s="93">
        <f t="shared" si="28"/>
        <v>0</v>
      </c>
      <c r="AC49" s="93">
        <f t="shared" si="28"/>
        <v>0</v>
      </c>
      <c r="AD49" s="93">
        <f t="shared" si="28"/>
        <v>0</v>
      </c>
      <c r="AE49" s="93">
        <f t="shared" si="28"/>
        <v>0</v>
      </c>
      <c r="AF49" s="93" t="e">
        <f t="shared" si="25"/>
        <v>#REF!</v>
      </c>
      <c r="AG49" s="93">
        <f>AG50+AG51+AG53+AG52</f>
        <v>0</v>
      </c>
      <c r="AH49" s="93">
        <f>AH50+AH51+AH53+AH52</f>
        <v>2170000</v>
      </c>
      <c r="AI49" s="93">
        <f>AI50+AI51+AI52+AI53</f>
        <v>0</v>
      </c>
      <c r="AJ49" s="93">
        <f>AJ50+AJ51+AJ52+AJ53</f>
        <v>2170000</v>
      </c>
      <c r="AK49" s="70"/>
      <c r="AL49" s="11" t="e">
        <f>AL50+AL51+AL53</f>
        <v>#REF!</v>
      </c>
      <c r="AM49" s="38"/>
      <c r="AN49" s="53">
        <f>AN50+AN51+AN53</f>
        <v>165000</v>
      </c>
      <c r="AO49" s="39" t="e">
        <f>AO50+AO51+AO53</f>
        <v>#REF!</v>
      </c>
    </row>
    <row r="50" spans="1:41" s="5" customFormat="1" hidden="1" x14ac:dyDescent="0.3">
      <c r="A50" s="10"/>
      <c r="B50" s="89">
        <v>421311</v>
      </c>
      <c r="C50" s="101" t="s">
        <v>61</v>
      </c>
      <c r="D50" s="102">
        <f t="shared" si="1"/>
        <v>800000</v>
      </c>
      <c r="E50" s="97" t="e">
        <f>G50+#REF!+#REF!</f>
        <v>#REF!</v>
      </c>
      <c r="F50" s="97" t="e">
        <f>H50+I50+#REF!+K50</f>
        <v>#REF!</v>
      </c>
      <c r="G50" s="104">
        <v>800000</v>
      </c>
      <c r="H50" s="97">
        <v>514582.94</v>
      </c>
      <c r="I50" s="97"/>
      <c r="J50" s="97">
        <f t="shared" si="4"/>
        <v>285417.06</v>
      </c>
      <c r="K50" s="97"/>
      <c r="L50" s="97"/>
      <c r="M50" s="97"/>
      <c r="N50" s="97">
        <f t="shared" si="2"/>
        <v>0</v>
      </c>
      <c r="O50" s="97"/>
      <c r="P50" s="97">
        <f t="shared" si="3"/>
        <v>0</v>
      </c>
      <c r="Q50" s="97"/>
      <c r="R50" s="97"/>
      <c r="S50" s="97"/>
      <c r="T50" s="97">
        <v>0</v>
      </c>
      <c r="U50" s="97"/>
      <c r="V50" s="97">
        <v>0</v>
      </c>
      <c r="W50" s="97"/>
      <c r="X50" s="97">
        <v>0</v>
      </c>
      <c r="Y50" s="97">
        <v>0</v>
      </c>
      <c r="Z50" s="97"/>
      <c r="AA50" s="97"/>
      <c r="AB50" s="97">
        <f t="shared" si="7"/>
        <v>0</v>
      </c>
      <c r="AC50" s="97"/>
      <c r="AD50" s="102"/>
      <c r="AE50" s="102"/>
      <c r="AF50" s="102" t="e">
        <f t="shared" si="25"/>
        <v>#REF!</v>
      </c>
      <c r="AG50" s="102">
        <v>0</v>
      </c>
      <c r="AH50" s="97">
        <f t="shared" ref="AH50:AH53" si="29">G50+AG50</f>
        <v>800000</v>
      </c>
      <c r="AI50" s="97"/>
      <c r="AJ50" s="97">
        <f>AH50+AI50</f>
        <v>800000</v>
      </c>
      <c r="AK50" s="71"/>
      <c r="AL50" s="14" t="e">
        <f>#REF!</f>
        <v>#REF!</v>
      </c>
      <c r="AM50" s="36"/>
      <c r="AN50" s="52">
        <v>65000</v>
      </c>
      <c r="AO50" s="37" t="e">
        <f>AL50+AN50</f>
        <v>#REF!</v>
      </c>
    </row>
    <row r="51" spans="1:41" s="5" customFormat="1" hidden="1" x14ac:dyDescent="0.3">
      <c r="A51" s="10"/>
      <c r="B51" s="89">
        <v>421321</v>
      </c>
      <c r="C51" s="101" t="s">
        <v>60</v>
      </c>
      <c r="D51" s="102">
        <f t="shared" si="1"/>
        <v>685000</v>
      </c>
      <c r="E51" s="97" t="e">
        <f>G51+#REF!+#REF!</f>
        <v>#REF!</v>
      </c>
      <c r="F51" s="97" t="e">
        <f>H51+I51+#REF!+K51</f>
        <v>#REF!</v>
      </c>
      <c r="G51" s="104">
        <v>685000</v>
      </c>
      <c r="H51" s="97">
        <v>444000</v>
      </c>
      <c r="I51" s="97"/>
      <c r="J51" s="97">
        <f t="shared" si="4"/>
        <v>241000</v>
      </c>
      <c r="K51" s="97"/>
      <c r="L51" s="97"/>
      <c r="M51" s="97"/>
      <c r="N51" s="97">
        <f t="shared" si="2"/>
        <v>0</v>
      </c>
      <c r="O51" s="97"/>
      <c r="P51" s="97">
        <f t="shared" si="3"/>
        <v>0</v>
      </c>
      <c r="Q51" s="97"/>
      <c r="R51" s="97"/>
      <c r="S51" s="97"/>
      <c r="T51" s="97">
        <v>0</v>
      </c>
      <c r="U51" s="97"/>
      <c r="V51" s="97">
        <v>0</v>
      </c>
      <c r="W51" s="97"/>
      <c r="X51" s="97">
        <v>0</v>
      </c>
      <c r="Y51" s="97">
        <v>0</v>
      </c>
      <c r="Z51" s="97"/>
      <c r="AA51" s="97"/>
      <c r="AB51" s="97">
        <f t="shared" si="7"/>
        <v>0</v>
      </c>
      <c r="AC51" s="97"/>
      <c r="AD51" s="102"/>
      <c r="AE51" s="102"/>
      <c r="AF51" s="102" t="e">
        <f t="shared" si="25"/>
        <v>#REF!</v>
      </c>
      <c r="AG51" s="102">
        <v>0</v>
      </c>
      <c r="AH51" s="97">
        <f t="shared" si="29"/>
        <v>685000</v>
      </c>
      <c r="AI51" s="97"/>
      <c r="AJ51" s="97">
        <f t="shared" ref="AJ51:AJ53" si="30">AH51+AI51</f>
        <v>685000</v>
      </c>
      <c r="AK51" s="71"/>
      <c r="AL51" s="14" t="e">
        <f>#REF!</f>
        <v>#REF!</v>
      </c>
      <c r="AM51" s="36"/>
      <c r="AN51" s="52"/>
      <c r="AO51" s="37" t="e">
        <f>AL51+AN51</f>
        <v>#REF!</v>
      </c>
    </row>
    <row r="52" spans="1:41" s="5" customFormat="1" hidden="1" x14ac:dyDescent="0.3">
      <c r="A52" s="10"/>
      <c r="B52" s="89">
        <v>421324</v>
      </c>
      <c r="C52" s="101" t="s">
        <v>146</v>
      </c>
      <c r="D52" s="102">
        <f t="shared" si="1"/>
        <v>85000</v>
      </c>
      <c r="E52" s="97" t="e">
        <f>G52+#REF!+#REF!</f>
        <v>#REF!</v>
      </c>
      <c r="F52" s="97" t="e">
        <f>H52+I52+#REF!+K52</f>
        <v>#REF!</v>
      </c>
      <c r="G52" s="104">
        <v>85000</v>
      </c>
      <c r="H52" s="97">
        <v>385868</v>
      </c>
      <c r="I52" s="97"/>
      <c r="J52" s="97">
        <f t="shared" si="4"/>
        <v>-300868</v>
      </c>
      <c r="K52" s="97"/>
      <c r="L52" s="97"/>
      <c r="M52" s="97"/>
      <c r="N52" s="97">
        <f t="shared" si="2"/>
        <v>0</v>
      </c>
      <c r="O52" s="97"/>
      <c r="P52" s="97">
        <f t="shared" si="3"/>
        <v>0</v>
      </c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102"/>
      <c r="AE52" s="102"/>
      <c r="AF52" s="102" t="e">
        <f t="shared" si="25"/>
        <v>#REF!</v>
      </c>
      <c r="AG52" s="102"/>
      <c r="AH52" s="97">
        <f t="shared" si="29"/>
        <v>85000</v>
      </c>
      <c r="AI52" s="97"/>
      <c r="AJ52" s="97">
        <f t="shared" si="30"/>
        <v>85000</v>
      </c>
      <c r="AK52" s="71"/>
      <c r="AL52" s="14"/>
      <c r="AM52" s="36"/>
      <c r="AN52" s="52"/>
      <c r="AO52" s="37"/>
    </row>
    <row r="53" spans="1:41" s="5" customFormat="1" hidden="1" x14ac:dyDescent="0.3">
      <c r="A53" s="10"/>
      <c r="B53" s="89">
        <v>421325</v>
      </c>
      <c r="C53" s="101" t="s">
        <v>96</v>
      </c>
      <c r="D53" s="102">
        <f t="shared" si="1"/>
        <v>600000</v>
      </c>
      <c r="E53" s="97" t="e">
        <f>G53+#REF!+#REF!</f>
        <v>#REF!</v>
      </c>
      <c r="F53" s="97" t="e">
        <f>H53+I53+#REF!+K53</f>
        <v>#REF!</v>
      </c>
      <c r="G53" s="104">
        <v>600000</v>
      </c>
      <c r="H53" s="97"/>
      <c r="I53" s="97"/>
      <c r="J53" s="97">
        <f t="shared" si="4"/>
        <v>600000</v>
      </c>
      <c r="K53" s="97"/>
      <c r="L53" s="97"/>
      <c r="M53" s="97"/>
      <c r="N53" s="97">
        <f t="shared" si="2"/>
        <v>0</v>
      </c>
      <c r="O53" s="97"/>
      <c r="P53" s="97">
        <f t="shared" si="3"/>
        <v>0</v>
      </c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>
        <f t="shared" si="7"/>
        <v>0</v>
      </c>
      <c r="AC53" s="97"/>
      <c r="AD53" s="102"/>
      <c r="AE53" s="102"/>
      <c r="AF53" s="102" t="e">
        <f t="shared" si="25"/>
        <v>#REF!</v>
      </c>
      <c r="AG53" s="102">
        <v>0</v>
      </c>
      <c r="AH53" s="97">
        <f t="shared" si="29"/>
        <v>600000</v>
      </c>
      <c r="AI53" s="97"/>
      <c r="AJ53" s="97">
        <f t="shared" si="30"/>
        <v>600000</v>
      </c>
      <c r="AK53" s="71"/>
      <c r="AL53" s="14" t="e">
        <f>#REF!</f>
        <v>#REF!</v>
      </c>
      <c r="AM53" s="36"/>
      <c r="AN53" s="52">
        <v>100000</v>
      </c>
      <c r="AO53" s="37" t="e">
        <f>AL53+AN53</f>
        <v>#REF!</v>
      </c>
    </row>
    <row r="54" spans="1:41" s="5" customFormat="1" x14ac:dyDescent="0.3">
      <c r="A54" s="10"/>
      <c r="B54" s="98">
        <v>421400</v>
      </c>
      <c r="C54" s="94" t="s">
        <v>16</v>
      </c>
      <c r="D54" s="93">
        <f t="shared" si="1"/>
        <v>822000</v>
      </c>
      <c r="E54" s="93" t="e">
        <f>E55+E56+E57+E58+E59</f>
        <v>#REF!</v>
      </c>
      <c r="F54" s="93" t="e">
        <f>H54+I54+#REF!+K54</f>
        <v>#REF!</v>
      </c>
      <c r="G54" s="93">
        <f>G55+G56+G57+G58+G59</f>
        <v>822000</v>
      </c>
      <c r="H54" s="93">
        <f>H55+H56+H57+H58+H59</f>
        <v>501557.79000000004</v>
      </c>
      <c r="I54" s="93">
        <f>I55+I56+I57+I58+I59</f>
        <v>0</v>
      </c>
      <c r="J54" s="93">
        <f>J55+J56+J57+J58+J59</f>
        <v>320442.20999999996</v>
      </c>
      <c r="K54" s="93">
        <f t="shared" ref="K54" si="31">K55+K56+K57+K58+K59</f>
        <v>0</v>
      </c>
      <c r="L54" s="93"/>
      <c r="M54" s="93"/>
      <c r="N54" s="93">
        <f t="shared" si="2"/>
        <v>0</v>
      </c>
      <c r="O54" s="93"/>
      <c r="P54" s="93">
        <f t="shared" si="3"/>
        <v>0</v>
      </c>
      <c r="Q54" s="93"/>
      <c r="R54" s="93">
        <f>R55+R56+R57+R58+R59</f>
        <v>0</v>
      </c>
      <c r="S54" s="93">
        <f t="shared" ref="S54:AG54" si="32">S55+S56+S57+S58+S59</f>
        <v>0</v>
      </c>
      <c r="T54" s="93">
        <f t="shared" si="32"/>
        <v>0</v>
      </c>
      <c r="U54" s="93">
        <f t="shared" si="32"/>
        <v>0</v>
      </c>
      <c r="V54" s="93">
        <f t="shared" si="32"/>
        <v>0</v>
      </c>
      <c r="W54" s="93">
        <f t="shared" si="32"/>
        <v>0</v>
      </c>
      <c r="X54" s="93">
        <f t="shared" si="32"/>
        <v>0</v>
      </c>
      <c r="Y54" s="93">
        <f t="shared" si="32"/>
        <v>0</v>
      </c>
      <c r="Z54" s="93">
        <f t="shared" si="32"/>
        <v>0</v>
      </c>
      <c r="AA54" s="93">
        <f t="shared" si="32"/>
        <v>0</v>
      </c>
      <c r="AB54" s="93">
        <f t="shared" si="32"/>
        <v>0</v>
      </c>
      <c r="AC54" s="93">
        <f t="shared" si="32"/>
        <v>0</v>
      </c>
      <c r="AD54" s="93">
        <f t="shared" si="32"/>
        <v>0</v>
      </c>
      <c r="AE54" s="93">
        <f t="shared" si="32"/>
        <v>0</v>
      </c>
      <c r="AF54" s="93" t="e">
        <f t="shared" si="25"/>
        <v>#REF!</v>
      </c>
      <c r="AG54" s="93">
        <f t="shared" si="32"/>
        <v>0</v>
      </c>
      <c r="AH54" s="93">
        <f>AH55+AH56+AH57+AH58+AH59</f>
        <v>822000</v>
      </c>
      <c r="AI54" s="93">
        <f>AI55+AI56+AI57+AI58+AI59</f>
        <v>0</v>
      </c>
      <c r="AJ54" s="93">
        <f>AH54+AI54</f>
        <v>822000</v>
      </c>
      <c r="AK54" s="70"/>
      <c r="AL54" s="11" t="e">
        <f>AL55+AL56+AL57+AL58+AL59</f>
        <v>#REF!</v>
      </c>
      <c r="AM54" s="38"/>
      <c r="AN54" s="53">
        <f>AN55+AN56+AN57+AN58+AN59</f>
        <v>49000</v>
      </c>
      <c r="AO54" s="39" t="e">
        <f>AO55+AO56+AO57+AO58+AO59</f>
        <v>#REF!</v>
      </c>
    </row>
    <row r="55" spans="1:41" s="5" customFormat="1" hidden="1" x14ac:dyDescent="0.3">
      <c r="A55" s="10"/>
      <c r="B55" s="89">
        <v>421411</v>
      </c>
      <c r="C55" s="101" t="s">
        <v>62</v>
      </c>
      <c r="D55" s="102">
        <f t="shared" si="1"/>
        <v>100000</v>
      </c>
      <c r="E55" s="97" t="e">
        <f>G55+#REF!+#REF!</f>
        <v>#REF!</v>
      </c>
      <c r="F55" s="97" t="e">
        <f>H55+I55+#REF!+K55</f>
        <v>#REF!</v>
      </c>
      <c r="G55" s="104">
        <v>100000</v>
      </c>
      <c r="H55" s="97">
        <v>77452.28</v>
      </c>
      <c r="I55" s="97"/>
      <c r="J55" s="97">
        <f t="shared" si="4"/>
        <v>22547.72</v>
      </c>
      <c r="K55" s="97"/>
      <c r="L55" s="97"/>
      <c r="M55" s="97"/>
      <c r="N55" s="97">
        <f t="shared" si="2"/>
        <v>0</v>
      </c>
      <c r="O55" s="97"/>
      <c r="P55" s="97">
        <f t="shared" si="3"/>
        <v>0</v>
      </c>
      <c r="Q55" s="97"/>
      <c r="R55" s="97"/>
      <c r="S55" s="97"/>
      <c r="T55" s="97">
        <v>0</v>
      </c>
      <c r="U55" s="97"/>
      <c r="V55" s="97">
        <v>0</v>
      </c>
      <c r="W55" s="97"/>
      <c r="X55" s="97">
        <v>0</v>
      </c>
      <c r="Y55" s="97">
        <v>0</v>
      </c>
      <c r="Z55" s="97"/>
      <c r="AA55" s="97"/>
      <c r="AB55" s="97">
        <f t="shared" si="7"/>
        <v>0</v>
      </c>
      <c r="AC55" s="97"/>
      <c r="AD55" s="102"/>
      <c r="AE55" s="102"/>
      <c r="AF55" s="102" t="e">
        <f t="shared" si="25"/>
        <v>#REF!</v>
      </c>
      <c r="AG55" s="102"/>
      <c r="AH55" s="97">
        <f>G55+AG55</f>
        <v>100000</v>
      </c>
      <c r="AI55" s="97"/>
      <c r="AJ55" s="97">
        <f>AH55+AI55</f>
        <v>100000</v>
      </c>
      <c r="AK55" s="71"/>
      <c r="AL55" s="14" t="e">
        <f>#REF!</f>
        <v>#REF!</v>
      </c>
      <c r="AM55" s="36"/>
      <c r="AN55" s="52">
        <v>8000</v>
      </c>
      <c r="AO55" s="37" t="e">
        <f>AL55+AN55</f>
        <v>#REF!</v>
      </c>
    </row>
    <row r="56" spans="1:41" s="5" customFormat="1" hidden="1" x14ac:dyDescent="0.3">
      <c r="A56" s="10"/>
      <c r="B56" s="89">
        <v>421412</v>
      </c>
      <c r="C56" s="101" t="s">
        <v>63</v>
      </c>
      <c r="D56" s="102">
        <f t="shared" si="1"/>
        <v>220000</v>
      </c>
      <c r="E56" s="97" t="e">
        <f>G56+#REF!+#REF!</f>
        <v>#REF!</v>
      </c>
      <c r="F56" s="97" t="e">
        <f>H56+I56+#REF!+K56</f>
        <v>#REF!</v>
      </c>
      <c r="G56" s="104">
        <v>220000</v>
      </c>
      <c r="H56" s="97">
        <v>59600</v>
      </c>
      <c r="I56" s="97"/>
      <c r="J56" s="97">
        <f t="shared" si="4"/>
        <v>160400</v>
      </c>
      <c r="K56" s="97"/>
      <c r="L56" s="97"/>
      <c r="M56" s="97"/>
      <c r="N56" s="97">
        <f t="shared" si="2"/>
        <v>0</v>
      </c>
      <c r="O56" s="97"/>
      <c r="P56" s="97">
        <f t="shared" si="3"/>
        <v>0</v>
      </c>
      <c r="Q56" s="97"/>
      <c r="R56" s="97"/>
      <c r="S56" s="97"/>
      <c r="T56" s="97">
        <v>0</v>
      </c>
      <c r="U56" s="97"/>
      <c r="V56" s="97">
        <v>0</v>
      </c>
      <c r="W56" s="97"/>
      <c r="X56" s="97">
        <v>0</v>
      </c>
      <c r="Y56" s="97">
        <v>0</v>
      </c>
      <c r="Z56" s="97"/>
      <c r="AA56" s="97"/>
      <c r="AB56" s="97">
        <f t="shared" si="7"/>
        <v>0</v>
      </c>
      <c r="AC56" s="97"/>
      <c r="AD56" s="102"/>
      <c r="AE56" s="102"/>
      <c r="AF56" s="102" t="e">
        <f t="shared" si="25"/>
        <v>#REF!</v>
      </c>
      <c r="AG56" s="102"/>
      <c r="AH56" s="97">
        <f t="shared" ref="AH56:AH59" si="33">G56+AG56</f>
        <v>220000</v>
      </c>
      <c r="AI56" s="97"/>
      <c r="AJ56" s="97">
        <f t="shared" ref="AJ56:AJ59" si="34">AH56+AI56</f>
        <v>220000</v>
      </c>
      <c r="AK56" s="71"/>
      <c r="AL56" s="14" t="e">
        <f>#REF!</f>
        <v>#REF!</v>
      </c>
      <c r="AM56" s="36"/>
      <c r="AN56" s="52">
        <v>1000</v>
      </c>
      <c r="AO56" s="37" t="e">
        <f>AL56+AN56</f>
        <v>#REF!</v>
      </c>
    </row>
    <row r="57" spans="1:41" s="5" customFormat="1" hidden="1" x14ac:dyDescent="0.3">
      <c r="A57" s="10"/>
      <c r="B57" s="89">
        <v>421414</v>
      </c>
      <c r="C57" s="101" t="s">
        <v>64</v>
      </c>
      <c r="D57" s="102">
        <f t="shared" si="1"/>
        <v>470000</v>
      </c>
      <c r="E57" s="97" t="e">
        <f>G57+#REF!+#REF!</f>
        <v>#REF!</v>
      </c>
      <c r="F57" s="97" t="e">
        <f>H57+I57+#REF!+K57</f>
        <v>#REF!</v>
      </c>
      <c r="G57" s="104">
        <v>470000</v>
      </c>
      <c r="H57" s="97">
        <v>353005.51</v>
      </c>
      <c r="I57" s="97"/>
      <c r="J57" s="97">
        <f t="shared" si="4"/>
        <v>116994.48999999999</v>
      </c>
      <c r="K57" s="97"/>
      <c r="L57" s="97"/>
      <c r="M57" s="97"/>
      <c r="N57" s="97">
        <f t="shared" si="2"/>
        <v>0</v>
      </c>
      <c r="O57" s="97"/>
      <c r="P57" s="97">
        <f t="shared" si="3"/>
        <v>0</v>
      </c>
      <c r="Q57" s="97"/>
      <c r="R57" s="97"/>
      <c r="S57" s="97"/>
      <c r="T57" s="97">
        <v>0</v>
      </c>
      <c r="U57" s="97"/>
      <c r="V57" s="97">
        <v>0</v>
      </c>
      <c r="W57" s="97"/>
      <c r="X57" s="97">
        <v>0</v>
      </c>
      <c r="Y57" s="97">
        <v>0</v>
      </c>
      <c r="Z57" s="97"/>
      <c r="AA57" s="97"/>
      <c r="AB57" s="97">
        <f t="shared" si="7"/>
        <v>0</v>
      </c>
      <c r="AC57" s="97"/>
      <c r="AD57" s="102"/>
      <c r="AE57" s="102"/>
      <c r="AF57" s="102" t="e">
        <f t="shared" si="25"/>
        <v>#REF!</v>
      </c>
      <c r="AG57" s="102"/>
      <c r="AH57" s="97">
        <f t="shared" si="33"/>
        <v>470000</v>
      </c>
      <c r="AI57" s="97"/>
      <c r="AJ57" s="97">
        <f t="shared" si="34"/>
        <v>470000</v>
      </c>
      <c r="AK57" s="71"/>
      <c r="AL57" s="14" t="e">
        <f>#REF!</f>
        <v>#REF!</v>
      </c>
      <c r="AM57" s="36"/>
      <c r="AN57" s="52">
        <v>25000</v>
      </c>
      <c r="AO57" s="37" t="e">
        <f>AL57+AN57</f>
        <v>#REF!</v>
      </c>
    </row>
    <row r="58" spans="1:41" s="5" customFormat="1" hidden="1" x14ac:dyDescent="0.3">
      <c r="A58" s="10"/>
      <c r="B58" s="89">
        <v>421421</v>
      </c>
      <c r="C58" s="101" t="s">
        <v>65</v>
      </c>
      <c r="D58" s="102">
        <f t="shared" si="1"/>
        <v>30000</v>
      </c>
      <c r="E58" s="97" t="e">
        <f>G58+#REF!+#REF!</f>
        <v>#REF!</v>
      </c>
      <c r="F58" s="97" t="e">
        <f>H58+I58+#REF!+K58</f>
        <v>#REF!</v>
      </c>
      <c r="G58" s="104">
        <v>30000</v>
      </c>
      <c r="H58" s="97">
        <v>11500</v>
      </c>
      <c r="I58" s="97"/>
      <c r="J58" s="97">
        <f t="shared" si="4"/>
        <v>18500</v>
      </c>
      <c r="K58" s="97"/>
      <c r="L58" s="97"/>
      <c r="M58" s="97"/>
      <c r="N58" s="97">
        <f t="shared" si="2"/>
        <v>0</v>
      </c>
      <c r="O58" s="97"/>
      <c r="P58" s="97">
        <f t="shared" si="3"/>
        <v>0</v>
      </c>
      <c r="Q58" s="97"/>
      <c r="R58" s="97"/>
      <c r="S58" s="97"/>
      <c r="T58" s="97">
        <v>0</v>
      </c>
      <c r="U58" s="97"/>
      <c r="V58" s="97">
        <v>0</v>
      </c>
      <c r="W58" s="97"/>
      <c r="X58" s="97">
        <v>0</v>
      </c>
      <c r="Y58" s="97">
        <v>0</v>
      </c>
      <c r="Z58" s="97"/>
      <c r="AA58" s="97"/>
      <c r="AB58" s="97">
        <f t="shared" si="7"/>
        <v>0</v>
      </c>
      <c r="AC58" s="97"/>
      <c r="AD58" s="102"/>
      <c r="AE58" s="102"/>
      <c r="AF58" s="102" t="e">
        <f t="shared" si="25"/>
        <v>#REF!</v>
      </c>
      <c r="AG58" s="102"/>
      <c r="AH58" s="97">
        <f t="shared" si="33"/>
        <v>30000</v>
      </c>
      <c r="AI58" s="97"/>
      <c r="AJ58" s="97">
        <f t="shared" si="34"/>
        <v>30000</v>
      </c>
      <c r="AK58" s="71"/>
      <c r="AL58" s="14" t="e">
        <f>#REF!</f>
        <v>#REF!</v>
      </c>
      <c r="AM58" s="36"/>
      <c r="AN58" s="52">
        <v>10000</v>
      </c>
      <c r="AO58" s="37" t="e">
        <f>AL58+AN58</f>
        <v>#REF!</v>
      </c>
    </row>
    <row r="59" spans="1:41" s="5" customFormat="1" hidden="1" x14ac:dyDescent="0.3">
      <c r="A59" s="10"/>
      <c r="B59" s="89">
        <v>421422</v>
      </c>
      <c r="C59" s="101" t="s">
        <v>97</v>
      </c>
      <c r="D59" s="102">
        <f t="shared" si="1"/>
        <v>2000</v>
      </c>
      <c r="E59" s="97" t="e">
        <f>G59+#REF!+#REF!</f>
        <v>#REF!</v>
      </c>
      <c r="F59" s="97" t="e">
        <f>H59+I59+#REF!+K59</f>
        <v>#REF!</v>
      </c>
      <c r="G59" s="104">
        <v>2000</v>
      </c>
      <c r="H59" s="97"/>
      <c r="I59" s="97"/>
      <c r="J59" s="97">
        <f t="shared" si="4"/>
        <v>2000</v>
      </c>
      <c r="K59" s="97"/>
      <c r="L59" s="97"/>
      <c r="M59" s="97"/>
      <c r="N59" s="97">
        <f t="shared" si="2"/>
        <v>0</v>
      </c>
      <c r="O59" s="97"/>
      <c r="P59" s="97">
        <f t="shared" si="3"/>
        <v>0</v>
      </c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>
        <f t="shared" si="7"/>
        <v>0</v>
      </c>
      <c r="AC59" s="97"/>
      <c r="AD59" s="102"/>
      <c r="AE59" s="102"/>
      <c r="AF59" s="102" t="e">
        <f t="shared" si="25"/>
        <v>#REF!</v>
      </c>
      <c r="AG59" s="102"/>
      <c r="AH59" s="97">
        <f t="shared" si="33"/>
        <v>2000</v>
      </c>
      <c r="AI59" s="97"/>
      <c r="AJ59" s="97">
        <f t="shared" si="34"/>
        <v>2000</v>
      </c>
      <c r="AK59" s="71"/>
      <c r="AL59" s="14" t="e">
        <f>#REF!</f>
        <v>#REF!</v>
      </c>
      <c r="AM59" s="36"/>
      <c r="AN59" s="52">
        <v>5000</v>
      </c>
      <c r="AO59" s="37" t="e">
        <f>AL59+AN59</f>
        <v>#REF!</v>
      </c>
    </row>
    <row r="60" spans="1:41" s="5" customFormat="1" x14ac:dyDescent="0.3">
      <c r="A60" s="10"/>
      <c r="B60" s="98">
        <v>421500</v>
      </c>
      <c r="C60" s="94" t="s">
        <v>66</v>
      </c>
      <c r="D60" s="93">
        <f t="shared" si="1"/>
        <v>120000</v>
      </c>
      <c r="E60" s="93" t="e">
        <f>E61</f>
        <v>#REF!</v>
      </c>
      <c r="F60" s="93" t="e">
        <f>H60+I60+#REF!+K60</f>
        <v>#REF!</v>
      </c>
      <c r="G60" s="93">
        <f>G61+G62</f>
        <v>120000</v>
      </c>
      <c r="H60" s="93">
        <f>H61+H62</f>
        <v>86199</v>
      </c>
      <c r="I60" s="93">
        <f>I61+I62</f>
        <v>0</v>
      </c>
      <c r="J60" s="93">
        <f>J61+J62</f>
        <v>33801</v>
      </c>
      <c r="K60" s="93">
        <f t="shared" ref="K60" si="35">K61+K62</f>
        <v>0</v>
      </c>
      <c r="L60" s="93"/>
      <c r="M60" s="93"/>
      <c r="N60" s="93">
        <f t="shared" si="2"/>
        <v>0</v>
      </c>
      <c r="O60" s="93"/>
      <c r="P60" s="93">
        <f t="shared" si="3"/>
        <v>0</v>
      </c>
      <c r="Q60" s="93"/>
      <c r="R60" s="93">
        <f>R61+R62</f>
        <v>0</v>
      </c>
      <c r="S60" s="93">
        <f t="shared" ref="S60:AE60" si="36">S61+S62</f>
        <v>0</v>
      </c>
      <c r="T60" s="93">
        <f t="shared" si="36"/>
        <v>0</v>
      </c>
      <c r="U60" s="93">
        <f t="shared" si="36"/>
        <v>0</v>
      </c>
      <c r="V60" s="93">
        <f t="shared" si="36"/>
        <v>0</v>
      </c>
      <c r="W60" s="93">
        <f t="shared" si="36"/>
        <v>0</v>
      </c>
      <c r="X60" s="93">
        <f t="shared" si="36"/>
        <v>0</v>
      </c>
      <c r="Y60" s="93">
        <f t="shared" si="36"/>
        <v>0</v>
      </c>
      <c r="Z60" s="93">
        <f t="shared" si="36"/>
        <v>0</v>
      </c>
      <c r="AA60" s="93">
        <f t="shared" si="36"/>
        <v>0</v>
      </c>
      <c r="AB60" s="93">
        <f t="shared" si="36"/>
        <v>0</v>
      </c>
      <c r="AC60" s="93">
        <f t="shared" si="36"/>
        <v>0</v>
      </c>
      <c r="AD60" s="93">
        <f t="shared" si="36"/>
        <v>0</v>
      </c>
      <c r="AE60" s="93">
        <f t="shared" si="36"/>
        <v>368550</v>
      </c>
      <c r="AF60" s="93" t="e">
        <f t="shared" si="25"/>
        <v>#REF!</v>
      </c>
      <c r="AG60" s="93">
        <f>AG61+AG62</f>
        <v>0</v>
      </c>
      <c r="AH60" s="93">
        <f>AH61+AH62</f>
        <v>120000</v>
      </c>
      <c r="AI60" s="93">
        <f>AI61+AI62</f>
        <v>0</v>
      </c>
      <c r="AJ60" s="93">
        <f>AJ61+AJ62</f>
        <v>120000</v>
      </c>
      <c r="AK60" s="70"/>
      <c r="AL60" s="11" t="e">
        <f>AL61</f>
        <v>#REF!</v>
      </c>
      <c r="AM60" s="38"/>
      <c r="AN60" s="53">
        <f>AN61</f>
        <v>0</v>
      </c>
      <c r="AO60" s="39" t="e">
        <f>AO61</f>
        <v>#REF!</v>
      </c>
    </row>
    <row r="61" spans="1:41" s="5" customFormat="1" hidden="1" x14ac:dyDescent="0.3">
      <c r="A61" s="10"/>
      <c r="B61" s="89">
        <v>421512</v>
      </c>
      <c r="C61" s="101" t="s">
        <v>54</v>
      </c>
      <c r="D61" s="102">
        <f t="shared" si="1"/>
        <v>120000</v>
      </c>
      <c r="E61" s="97" t="e">
        <f>G61+#REF!+#REF!</f>
        <v>#REF!</v>
      </c>
      <c r="F61" s="97" t="e">
        <f>H61+I61+#REF!+K61</f>
        <v>#REF!</v>
      </c>
      <c r="G61" s="97">
        <v>120000</v>
      </c>
      <c r="H61" s="97">
        <v>86199</v>
      </c>
      <c r="I61" s="97"/>
      <c r="J61" s="97">
        <f t="shared" si="4"/>
        <v>33801</v>
      </c>
      <c r="K61" s="97"/>
      <c r="L61" s="97"/>
      <c r="M61" s="97"/>
      <c r="N61" s="97">
        <f t="shared" si="2"/>
        <v>0</v>
      </c>
      <c r="O61" s="97"/>
      <c r="P61" s="97">
        <f t="shared" si="3"/>
        <v>0</v>
      </c>
      <c r="Q61" s="97"/>
      <c r="R61" s="97"/>
      <c r="S61" s="97"/>
      <c r="T61" s="97">
        <v>0</v>
      </c>
      <c r="U61" s="97"/>
      <c r="V61" s="97">
        <v>0</v>
      </c>
      <c r="W61" s="97"/>
      <c r="X61" s="97">
        <v>0</v>
      </c>
      <c r="Y61" s="97">
        <v>0</v>
      </c>
      <c r="Z61" s="97"/>
      <c r="AA61" s="97"/>
      <c r="AB61" s="97">
        <f t="shared" si="7"/>
        <v>0</v>
      </c>
      <c r="AC61" s="97"/>
      <c r="AD61" s="97"/>
      <c r="AE61" s="97"/>
      <c r="AF61" s="97" t="e">
        <f t="shared" si="25"/>
        <v>#REF!</v>
      </c>
      <c r="AG61" s="97"/>
      <c r="AH61" s="97">
        <f>G61+AG61</f>
        <v>120000</v>
      </c>
      <c r="AI61" s="97"/>
      <c r="AJ61" s="97">
        <f>AH61+AI61</f>
        <v>120000</v>
      </c>
      <c r="AK61" s="71"/>
      <c r="AL61" s="14" t="e">
        <f>#REF!</f>
        <v>#REF!</v>
      </c>
      <c r="AM61" s="36"/>
      <c r="AN61" s="52"/>
      <c r="AO61" s="37" t="e">
        <f>AL61+AN61</f>
        <v>#REF!</v>
      </c>
    </row>
    <row r="62" spans="1:41" s="5" customFormat="1" hidden="1" x14ac:dyDescent="0.3">
      <c r="A62" s="10"/>
      <c r="B62" s="89">
        <v>421519</v>
      </c>
      <c r="C62" s="101" t="s">
        <v>145</v>
      </c>
      <c r="D62" s="102">
        <f t="shared" si="1"/>
        <v>0</v>
      </c>
      <c r="E62" s="97" t="e">
        <f>G62+#REF!+#REF!</f>
        <v>#REF!</v>
      </c>
      <c r="F62" s="97" t="e">
        <f>H62+I62+#REF!+K62</f>
        <v>#REF!</v>
      </c>
      <c r="G62" s="97"/>
      <c r="H62" s="97"/>
      <c r="I62" s="97"/>
      <c r="J62" s="97">
        <f t="shared" si="4"/>
        <v>0</v>
      </c>
      <c r="K62" s="97"/>
      <c r="L62" s="97"/>
      <c r="M62" s="97"/>
      <c r="N62" s="97">
        <f t="shared" si="2"/>
        <v>0</v>
      </c>
      <c r="O62" s="97"/>
      <c r="P62" s="97">
        <f t="shared" si="3"/>
        <v>0</v>
      </c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>
        <v>368550</v>
      </c>
      <c r="AF62" s="97" t="e">
        <f t="shared" si="25"/>
        <v>#REF!</v>
      </c>
      <c r="AG62" s="97"/>
      <c r="AH62" s="97">
        <f t="shared" ref="AH62" si="37">G62+AG62</f>
        <v>0</v>
      </c>
      <c r="AI62" s="97">
        <v>0</v>
      </c>
      <c r="AJ62" s="97">
        <f>AH62+AI62</f>
        <v>0</v>
      </c>
      <c r="AK62" s="71"/>
      <c r="AL62" s="14"/>
      <c r="AM62" s="36"/>
      <c r="AN62" s="52"/>
      <c r="AO62" s="37"/>
    </row>
    <row r="63" spans="1:41" s="5" customFormat="1" hidden="1" x14ac:dyDescent="0.3">
      <c r="A63" s="10"/>
      <c r="B63" s="98">
        <v>421900</v>
      </c>
      <c r="C63" s="94" t="s">
        <v>92</v>
      </c>
      <c r="D63" s="93">
        <f t="shared" si="1"/>
        <v>0</v>
      </c>
      <c r="E63" s="93" t="e">
        <f>G63+#REF!+#REF!</f>
        <v>#REF!</v>
      </c>
      <c r="F63" s="93" t="e">
        <f>H63+I63+#REF!+K63</f>
        <v>#REF!</v>
      </c>
      <c r="G63" s="93">
        <f>G64</f>
        <v>0</v>
      </c>
      <c r="H63" s="93"/>
      <c r="I63" s="93"/>
      <c r="J63" s="93">
        <f t="shared" si="4"/>
        <v>0</v>
      </c>
      <c r="K63" s="93"/>
      <c r="L63" s="93"/>
      <c r="M63" s="93"/>
      <c r="N63" s="93">
        <f t="shared" si="2"/>
        <v>0</v>
      </c>
      <c r="O63" s="93"/>
      <c r="P63" s="93">
        <f t="shared" si="3"/>
        <v>0</v>
      </c>
      <c r="Q63" s="93"/>
      <c r="R63" s="93">
        <f t="shared" ref="R63:AH63" si="38">R64</f>
        <v>0</v>
      </c>
      <c r="S63" s="93">
        <f t="shared" si="38"/>
        <v>0</v>
      </c>
      <c r="T63" s="93">
        <f t="shared" si="38"/>
        <v>0</v>
      </c>
      <c r="U63" s="93">
        <f t="shared" si="38"/>
        <v>0</v>
      </c>
      <c r="V63" s="93">
        <f t="shared" si="38"/>
        <v>0</v>
      </c>
      <c r="W63" s="93">
        <f t="shared" si="38"/>
        <v>0</v>
      </c>
      <c r="X63" s="93">
        <f t="shared" si="38"/>
        <v>0</v>
      </c>
      <c r="Y63" s="93">
        <f t="shared" si="38"/>
        <v>0</v>
      </c>
      <c r="Z63" s="93">
        <f t="shared" si="38"/>
        <v>0</v>
      </c>
      <c r="AA63" s="93">
        <f t="shared" si="38"/>
        <v>0</v>
      </c>
      <c r="AB63" s="93">
        <f t="shared" si="38"/>
        <v>0</v>
      </c>
      <c r="AC63" s="93">
        <f t="shared" si="38"/>
        <v>0</v>
      </c>
      <c r="AD63" s="93">
        <f t="shared" si="38"/>
        <v>0</v>
      </c>
      <c r="AE63" s="93">
        <f t="shared" si="38"/>
        <v>0</v>
      </c>
      <c r="AF63" s="93">
        <f t="shared" si="38"/>
        <v>0</v>
      </c>
      <c r="AG63" s="93">
        <f t="shared" si="38"/>
        <v>0</v>
      </c>
      <c r="AH63" s="93">
        <f t="shared" si="38"/>
        <v>0</v>
      </c>
      <c r="AI63" s="93">
        <f>AI64</f>
        <v>0</v>
      </c>
      <c r="AJ63" s="93">
        <f>AJ64</f>
        <v>0</v>
      </c>
      <c r="AK63" s="70"/>
      <c r="AL63" s="11">
        <v>5000</v>
      </c>
      <c r="AM63" s="38"/>
      <c r="AN63" s="53"/>
      <c r="AO63" s="39">
        <f>AL63+AN63</f>
        <v>5000</v>
      </c>
    </row>
    <row r="64" spans="1:41" s="5" customFormat="1" hidden="1" x14ac:dyDescent="0.3">
      <c r="A64" s="10"/>
      <c r="B64" s="99">
        <v>421919</v>
      </c>
      <c r="C64" s="96" t="s">
        <v>188</v>
      </c>
      <c r="D64" s="97">
        <f t="shared" si="1"/>
        <v>0</v>
      </c>
      <c r="E64" s="97"/>
      <c r="F64" s="97"/>
      <c r="G64" s="97">
        <v>0</v>
      </c>
      <c r="H64" s="97"/>
      <c r="I64" s="97"/>
      <c r="J64" s="97">
        <f t="shared" si="4"/>
        <v>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f>G64+AG64</f>
        <v>0</v>
      </c>
      <c r="AI64" s="97"/>
      <c r="AJ64" s="97">
        <f>AH64+AI64</f>
        <v>0</v>
      </c>
      <c r="AK64" s="70"/>
      <c r="AL64" s="11"/>
      <c r="AM64" s="38"/>
      <c r="AN64" s="53"/>
      <c r="AO64" s="39"/>
    </row>
    <row r="65" spans="1:41" s="5" customFormat="1" x14ac:dyDescent="0.3">
      <c r="A65" s="9"/>
      <c r="B65" s="115">
        <v>422000</v>
      </c>
      <c r="C65" s="95" t="s">
        <v>17</v>
      </c>
      <c r="D65" s="91">
        <f t="shared" si="1"/>
        <v>600000</v>
      </c>
      <c r="E65" s="91" t="e">
        <f>E66+E74+E76</f>
        <v>#REF!</v>
      </c>
      <c r="F65" s="91" t="e">
        <f>H65+I65+#REF!+K65</f>
        <v>#REF!</v>
      </c>
      <c r="G65" s="91">
        <f>G66+G74+G76</f>
        <v>600000</v>
      </c>
      <c r="H65" s="91">
        <f>H66+H74+H76</f>
        <v>631572.53</v>
      </c>
      <c r="I65" s="91">
        <f>I66+I74+I76</f>
        <v>0</v>
      </c>
      <c r="J65" s="91">
        <f>J66+J74+J76</f>
        <v>-31572.530000000028</v>
      </c>
      <c r="K65" s="91">
        <f t="shared" ref="K65" si="39">K66+K74+K76</f>
        <v>0</v>
      </c>
      <c r="L65" s="91">
        <v>175000</v>
      </c>
      <c r="M65" s="91">
        <v>175000</v>
      </c>
      <c r="N65" s="91">
        <f t="shared" si="2"/>
        <v>350000</v>
      </c>
      <c r="O65" s="91">
        <v>175000</v>
      </c>
      <c r="P65" s="91">
        <f t="shared" si="3"/>
        <v>525000</v>
      </c>
      <c r="Q65" s="91">
        <v>175000</v>
      </c>
      <c r="R65" s="91">
        <f t="shared" ref="R65:AH65" si="40">R66+R74+R76</f>
        <v>0</v>
      </c>
      <c r="S65" s="91">
        <f t="shared" si="40"/>
        <v>0</v>
      </c>
      <c r="T65" s="91">
        <f t="shared" si="40"/>
        <v>0</v>
      </c>
      <c r="U65" s="91">
        <f t="shared" si="40"/>
        <v>0</v>
      </c>
      <c r="V65" s="91">
        <f t="shared" si="40"/>
        <v>0</v>
      </c>
      <c r="W65" s="91">
        <f t="shared" si="40"/>
        <v>0</v>
      </c>
      <c r="X65" s="91">
        <f t="shared" si="40"/>
        <v>0</v>
      </c>
      <c r="Y65" s="91">
        <f t="shared" si="40"/>
        <v>0</v>
      </c>
      <c r="Z65" s="91">
        <f t="shared" si="40"/>
        <v>0</v>
      </c>
      <c r="AA65" s="91">
        <f t="shared" si="40"/>
        <v>0</v>
      </c>
      <c r="AB65" s="91">
        <f t="shared" si="40"/>
        <v>0</v>
      </c>
      <c r="AC65" s="91">
        <f t="shared" si="40"/>
        <v>0</v>
      </c>
      <c r="AD65" s="91">
        <f t="shared" si="40"/>
        <v>0</v>
      </c>
      <c r="AE65" s="91">
        <f t="shared" si="40"/>
        <v>0</v>
      </c>
      <c r="AF65" s="91" t="e">
        <f>F65+S65+U65+W65+AC65+AE65</f>
        <v>#REF!</v>
      </c>
      <c r="AG65" s="91">
        <f t="shared" si="40"/>
        <v>0</v>
      </c>
      <c r="AH65" s="91">
        <f t="shared" si="40"/>
        <v>600000</v>
      </c>
      <c r="AI65" s="91"/>
      <c r="AJ65" s="91">
        <f>AJ66+AJ74+AJ76</f>
        <v>600000</v>
      </c>
      <c r="AK65" s="74">
        <v>1200000</v>
      </c>
      <c r="AL65" s="13" t="e">
        <f>AL66+AL74+AL76</f>
        <v>#REF!</v>
      </c>
      <c r="AM65" s="44" t="e">
        <f>AK65-AL65</f>
        <v>#REF!</v>
      </c>
      <c r="AN65" s="77"/>
      <c r="AO65" s="78"/>
    </row>
    <row r="66" spans="1:41" s="5" customFormat="1" x14ac:dyDescent="0.3">
      <c r="A66" s="10"/>
      <c r="B66" s="98">
        <v>422100</v>
      </c>
      <c r="C66" s="94" t="s">
        <v>18</v>
      </c>
      <c r="D66" s="93">
        <f t="shared" si="1"/>
        <v>575000</v>
      </c>
      <c r="E66" s="93" t="e">
        <f>G66+#REF!+#REF!</f>
        <v>#REF!</v>
      </c>
      <c r="F66" s="93" t="e">
        <f>H66+I66+#REF!+K66</f>
        <v>#REF!</v>
      </c>
      <c r="G66" s="93">
        <f>G67+G68+G69+G70+G71+G72+G73</f>
        <v>575000</v>
      </c>
      <c r="H66" s="93">
        <v>549572.53</v>
      </c>
      <c r="I66" s="93"/>
      <c r="J66" s="93">
        <f t="shared" si="4"/>
        <v>25427.469999999972</v>
      </c>
      <c r="K66" s="93"/>
      <c r="L66" s="93"/>
      <c r="M66" s="93"/>
      <c r="N66" s="93">
        <f t="shared" si="2"/>
        <v>0</v>
      </c>
      <c r="O66" s="93"/>
      <c r="P66" s="93">
        <f t="shared" si="3"/>
        <v>0</v>
      </c>
      <c r="Q66" s="93"/>
      <c r="R66" s="93">
        <f t="shared" ref="R66:AF66" si="41">R67+R68+R69+R70+R71+R72+R73</f>
        <v>0</v>
      </c>
      <c r="S66" s="93">
        <f t="shared" si="41"/>
        <v>0</v>
      </c>
      <c r="T66" s="93">
        <f t="shared" si="41"/>
        <v>0</v>
      </c>
      <c r="U66" s="93">
        <f t="shared" si="41"/>
        <v>0</v>
      </c>
      <c r="V66" s="93">
        <f t="shared" si="41"/>
        <v>0</v>
      </c>
      <c r="W66" s="93">
        <f t="shared" si="41"/>
        <v>0</v>
      </c>
      <c r="X66" s="93">
        <f t="shared" si="41"/>
        <v>0</v>
      </c>
      <c r="Y66" s="93">
        <f t="shared" si="41"/>
        <v>0</v>
      </c>
      <c r="Z66" s="93">
        <f t="shared" si="41"/>
        <v>0</v>
      </c>
      <c r="AA66" s="93">
        <f t="shared" si="41"/>
        <v>0</v>
      </c>
      <c r="AB66" s="93">
        <f t="shared" si="41"/>
        <v>0</v>
      </c>
      <c r="AC66" s="93">
        <f t="shared" si="41"/>
        <v>0</v>
      </c>
      <c r="AD66" s="93">
        <f t="shared" si="41"/>
        <v>0</v>
      </c>
      <c r="AE66" s="93">
        <f t="shared" si="41"/>
        <v>0</v>
      </c>
      <c r="AF66" s="93">
        <f t="shared" si="41"/>
        <v>0</v>
      </c>
      <c r="AG66" s="93">
        <f>AG67+AG68+AG69+AG70+AG71+AG72+AG73</f>
        <v>0</v>
      </c>
      <c r="AH66" s="93">
        <f>AH67+AH68+AH69+AH70+AH71+AH72+AH73</f>
        <v>575000</v>
      </c>
      <c r="AI66" s="93"/>
      <c r="AJ66" s="93">
        <f>AJ67+AJ68+AJ69+AJ70+AJ71+AJ72+AJ73</f>
        <v>575000</v>
      </c>
      <c r="AK66" s="70"/>
      <c r="AL66" s="11" t="e">
        <f>#REF!</f>
        <v>#REF!</v>
      </c>
      <c r="AM66" s="38"/>
      <c r="AN66" s="53"/>
      <c r="AO66" s="39"/>
    </row>
    <row r="67" spans="1:41" s="5" customFormat="1" hidden="1" x14ac:dyDescent="0.3">
      <c r="A67" s="10"/>
      <c r="B67" s="99">
        <v>422111</v>
      </c>
      <c r="C67" s="96" t="s">
        <v>189</v>
      </c>
      <c r="D67" s="97"/>
      <c r="E67" s="97"/>
      <c r="F67" s="97"/>
      <c r="G67" s="97">
        <v>80000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>
        <f>G67+AG67</f>
        <v>80000</v>
      </c>
      <c r="AI67" s="97"/>
      <c r="AJ67" s="97">
        <f>AH67+AI67</f>
        <v>80000</v>
      </c>
      <c r="AK67" s="70"/>
      <c r="AL67" s="11"/>
      <c r="AM67" s="38"/>
      <c r="AN67" s="53"/>
      <c r="AO67" s="39"/>
    </row>
    <row r="68" spans="1:41" s="5" customFormat="1" hidden="1" x14ac:dyDescent="0.3">
      <c r="A68" s="10"/>
      <c r="B68" s="99">
        <v>422121</v>
      </c>
      <c r="C68" s="96" t="s">
        <v>190</v>
      </c>
      <c r="D68" s="97"/>
      <c r="E68" s="97"/>
      <c r="F68" s="97"/>
      <c r="G68" s="97">
        <v>70000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>
        <f t="shared" ref="AH68:AH73" si="42">G68+AG68</f>
        <v>70000</v>
      </c>
      <c r="AI68" s="97"/>
      <c r="AJ68" s="97">
        <f t="shared" ref="AJ68:AJ73" si="43">AH68+AI68</f>
        <v>70000</v>
      </c>
      <c r="AK68" s="70"/>
      <c r="AL68" s="11"/>
      <c r="AM68" s="38"/>
      <c r="AN68" s="53"/>
      <c r="AO68" s="39"/>
    </row>
    <row r="69" spans="1:41" s="5" customFormat="1" hidden="1" x14ac:dyDescent="0.3">
      <c r="A69" s="10"/>
      <c r="B69" s="99">
        <v>422131</v>
      </c>
      <c r="C69" s="96" t="s">
        <v>194</v>
      </c>
      <c r="D69" s="97"/>
      <c r="E69" s="97"/>
      <c r="F69" s="97"/>
      <c r="G69" s="97">
        <v>378000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>
        <f t="shared" si="42"/>
        <v>378000</v>
      </c>
      <c r="AI69" s="97"/>
      <c r="AJ69" s="97">
        <f t="shared" si="43"/>
        <v>378000</v>
      </c>
      <c r="AK69" s="70"/>
      <c r="AL69" s="11"/>
      <c r="AM69" s="38"/>
      <c r="AN69" s="53"/>
      <c r="AO69" s="39"/>
    </row>
    <row r="70" spans="1:41" s="5" customFormat="1" hidden="1" x14ac:dyDescent="0.3">
      <c r="A70" s="10"/>
      <c r="B70" s="99">
        <v>422191</v>
      </c>
      <c r="C70" s="96" t="s">
        <v>191</v>
      </c>
      <c r="D70" s="97"/>
      <c r="E70" s="97"/>
      <c r="F70" s="97"/>
      <c r="G70" s="97">
        <v>7000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>
        <f>G70+AG70</f>
        <v>7000</v>
      </c>
      <c r="AI70" s="97"/>
      <c r="AJ70" s="97">
        <f t="shared" si="43"/>
        <v>7000</v>
      </c>
      <c r="AK70" s="70"/>
      <c r="AL70" s="11"/>
      <c r="AM70" s="38"/>
      <c r="AN70" s="53"/>
      <c r="AO70" s="39"/>
    </row>
    <row r="71" spans="1:41" s="5" customFormat="1" hidden="1" x14ac:dyDescent="0.3">
      <c r="A71" s="10"/>
      <c r="B71" s="99">
        <v>422192</v>
      </c>
      <c r="C71" s="96" t="s">
        <v>192</v>
      </c>
      <c r="D71" s="97"/>
      <c r="E71" s="97"/>
      <c r="F71" s="97"/>
      <c r="G71" s="97">
        <v>30000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>
        <f t="shared" si="42"/>
        <v>30000</v>
      </c>
      <c r="AI71" s="97"/>
      <c r="AJ71" s="97">
        <f t="shared" si="43"/>
        <v>30000</v>
      </c>
      <c r="AK71" s="70"/>
      <c r="AL71" s="11"/>
      <c r="AM71" s="38"/>
      <c r="AN71" s="53"/>
      <c r="AO71" s="39"/>
    </row>
    <row r="72" spans="1:41" s="5" customFormat="1" hidden="1" x14ac:dyDescent="0.3">
      <c r="A72" s="10"/>
      <c r="B72" s="99">
        <v>422194</v>
      </c>
      <c r="C72" s="96" t="s">
        <v>193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>
        <f t="shared" si="42"/>
        <v>0</v>
      </c>
      <c r="AI72" s="97"/>
      <c r="AJ72" s="97">
        <f t="shared" si="43"/>
        <v>0</v>
      </c>
      <c r="AK72" s="70"/>
      <c r="AL72" s="11"/>
      <c r="AM72" s="38"/>
      <c r="AN72" s="53"/>
      <c r="AO72" s="39"/>
    </row>
    <row r="73" spans="1:41" s="5" customFormat="1" hidden="1" x14ac:dyDescent="0.3">
      <c r="A73" s="10"/>
      <c r="B73" s="99">
        <v>422199</v>
      </c>
      <c r="C73" s="96" t="s">
        <v>210</v>
      </c>
      <c r="D73" s="97"/>
      <c r="E73" s="97"/>
      <c r="F73" s="97"/>
      <c r="G73" s="97">
        <v>10000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>
        <f t="shared" si="42"/>
        <v>10000</v>
      </c>
      <c r="AI73" s="97"/>
      <c r="AJ73" s="97">
        <f t="shared" si="43"/>
        <v>10000</v>
      </c>
      <c r="AK73" s="70"/>
      <c r="AL73" s="11"/>
      <c r="AM73" s="38"/>
      <c r="AN73" s="53"/>
      <c r="AO73" s="39"/>
    </row>
    <row r="74" spans="1:41" s="5" customFormat="1" x14ac:dyDescent="0.3">
      <c r="A74" s="10"/>
      <c r="B74" s="98">
        <v>422300</v>
      </c>
      <c r="C74" s="94" t="s">
        <v>98</v>
      </c>
      <c r="D74" s="93">
        <f t="shared" si="1"/>
        <v>5000</v>
      </c>
      <c r="E74" s="93" t="e">
        <f>G74+#REF!+#REF!</f>
        <v>#REF!</v>
      </c>
      <c r="F74" s="93" t="e">
        <f>H74+I74+#REF!+K74</f>
        <v>#REF!</v>
      </c>
      <c r="G74" s="93">
        <f>G75</f>
        <v>5000</v>
      </c>
      <c r="H74" s="93"/>
      <c r="I74" s="93"/>
      <c r="J74" s="93">
        <f t="shared" si="4"/>
        <v>5000</v>
      </c>
      <c r="K74" s="93"/>
      <c r="L74" s="93"/>
      <c r="M74" s="93"/>
      <c r="N74" s="93">
        <f t="shared" si="2"/>
        <v>0</v>
      </c>
      <c r="O74" s="93"/>
      <c r="P74" s="93">
        <f t="shared" si="3"/>
        <v>0</v>
      </c>
      <c r="Q74" s="93"/>
      <c r="R74" s="93">
        <f t="shared" ref="R74:AH74" si="44">R75</f>
        <v>0</v>
      </c>
      <c r="S74" s="93">
        <f t="shared" si="44"/>
        <v>0</v>
      </c>
      <c r="T74" s="93">
        <f t="shared" si="44"/>
        <v>0</v>
      </c>
      <c r="U74" s="93">
        <f t="shared" si="44"/>
        <v>0</v>
      </c>
      <c r="V74" s="93">
        <f t="shared" si="44"/>
        <v>0</v>
      </c>
      <c r="W74" s="93">
        <f t="shared" si="44"/>
        <v>0</v>
      </c>
      <c r="X74" s="93">
        <f t="shared" si="44"/>
        <v>0</v>
      </c>
      <c r="Y74" s="93">
        <f t="shared" si="44"/>
        <v>0</v>
      </c>
      <c r="Z74" s="93">
        <f t="shared" si="44"/>
        <v>0</v>
      </c>
      <c r="AA74" s="93">
        <f t="shared" si="44"/>
        <v>0</v>
      </c>
      <c r="AB74" s="93">
        <f t="shared" si="44"/>
        <v>0</v>
      </c>
      <c r="AC74" s="93">
        <f t="shared" si="44"/>
        <v>0</v>
      </c>
      <c r="AD74" s="93">
        <f t="shared" si="44"/>
        <v>0</v>
      </c>
      <c r="AE74" s="93">
        <f t="shared" si="44"/>
        <v>0</v>
      </c>
      <c r="AF74" s="93">
        <f t="shared" si="44"/>
        <v>0</v>
      </c>
      <c r="AG74" s="93">
        <f t="shared" si="44"/>
        <v>0</v>
      </c>
      <c r="AH74" s="93">
        <f t="shared" si="44"/>
        <v>5000</v>
      </c>
      <c r="AI74" s="93"/>
      <c r="AJ74" s="93">
        <f>AJ75</f>
        <v>5000</v>
      </c>
      <c r="AK74" s="70"/>
      <c r="AL74" s="11" t="e">
        <f>#REF!</f>
        <v>#REF!</v>
      </c>
      <c r="AM74" s="38"/>
      <c r="AN74" s="53"/>
      <c r="AO74" s="39"/>
    </row>
    <row r="75" spans="1:41" s="5" customFormat="1" hidden="1" x14ac:dyDescent="0.3">
      <c r="A75" s="10"/>
      <c r="B75" s="99">
        <v>422321</v>
      </c>
      <c r="C75" s="96" t="s">
        <v>98</v>
      </c>
      <c r="D75" s="97"/>
      <c r="E75" s="97"/>
      <c r="F75" s="97"/>
      <c r="G75" s="97">
        <v>5000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>
        <f>G75+AG75</f>
        <v>5000</v>
      </c>
      <c r="AI75" s="97"/>
      <c r="AJ75" s="97">
        <f>AH75+AI75</f>
        <v>5000</v>
      </c>
      <c r="AK75" s="70"/>
      <c r="AL75" s="11"/>
      <c r="AM75" s="38"/>
      <c r="AN75" s="53"/>
      <c r="AO75" s="39"/>
    </row>
    <row r="76" spans="1:41" s="5" customFormat="1" x14ac:dyDescent="0.3">
      <c r="A76" s="10"/>
      <c r="B76" s="98">
        <v>422400</v>
      </c>
      <c r="C76" s="94" t="s">
        <v>99</v>
      </c>
      <c r="D76" s="93">
        <f t="shared" si="1"/>
        <v>20000</v>
      </c>
      <c r="E76" s="93" t="e">
        <f>G76+#REF!+#REF!</f>
        <v>#REF!</v>
      </c>
      <c r="F76" s="93" t="e">
        <f>H76+I76+#REF!+K76</f>
        <v>#REF!</v>
      </c>
      <c r="G76" s="93">
        <f>G77</f>
        <v>20000</v>
      </c>
      <c r="H76" s="93">
        <v>82000</v>
      </c>
      <c r="I76" s="93"/>
      <c r="J76" s="93">
        <f t="shared" si="4"/>
        <v>-62000</v>
      </c>
      <c r="K76" s="93"/>
      <c r="L76" s="93"/>
      <c r="M76" s="93"/>
      <c r="N76" s="93">
        <f t="shared" si="2"/>
        <v>0</v>
      </c>
      <c r="O76" s="93"/>
      <c r="P76" s="93">
        <f t="shared" si="3"/>
        <v>0</v>
      </c>
      <c r="Q76" s="93"/>
      <c r="R76" s="93">
        <f t="shared" ref="R76:AH76" si="45">R77</f>
        <v>0</v>
      </c>
      <c r="S76" s="93">
        <f t="shared" si="45"/>
        <v>0</v>
      </c>
      <c r="T76" s="93">
        <f t="shared" si="45"/>
        <v>0</v>
      </c>
      <c r="U76" s="93">
        <f t="shared" si="45"/>
        <v>0</v>
      </c>
      <c r="V76" s="93">
        <f t="shared" si="45"/>
        <v>0</v>
      </c>
      <c r="W76" s="93">
        <f t="shared" si="45"/>
        <v>0</v>
      </c>
      <c r="X76" s="93">
        <f t="shared" si="45"/>
        <v>0</v>
      </c>
      <c r="Y76" s="93">
        <f t="shared" si="45"/>
        <v>0</v>
      </c>
      <c r="Z76" s="93">
        <f t="shared" si="45"/>
        <v>0</v>
      </c>
      <c r="AA76" s="93">
        <f t="shared" si="45"/>
        <v>0</v>
      </c>
      <c r="AB76" s="93">
        <f t="shared" si="45"/>
        <v>0</v>
      </c>
      <c r="AC76" s="93">
        <f t="shared" si="45"/>
        <v>0</v>
      </c>
      <c r="AD76" s="93">
        <f t="shared" si="45"/>
        <v>0</v>
      </c>
      <c r="AE76" s="93">
        <f t="shared" si="45"/>
        <v>0</v>
      </c>
      <c r="AF76" s="93">
        <f t="shared" si="45"/>
        <v>0</v>
      </c>
      <c r="AG76" s="93">
        <f t="shared" si="45"/>
        <v>0</v>
      </c>
      <c r="AH76" s="93">
        <f t="shared" si="45"/>
        <v>20000</v>
      </c>
      <c r="AI76" s="93"/>
      <c r="AJ76" s="93">
        <f>AJ77</f>
        <v>20000</v>
      </c>
      <c r="AK76" s="70"/>
      <c r="AL76" s="11" t="e">
        <f>#REF!</f>
        <v>#REF!</v>
      </c>
      <c r="AM76" s="38"/>
      <c r="AN76" s="53"/>
      <c r="AO76" s="39"/>
    </row>
    <row r="77" spans="1:41" s="5" customFormat="1" hidden="1" x14ac:dyDescent="0.3">
      <c r="A77" s="10"/>
      <c r="B77" s="99">
        <v>422411</v>
      </c>
      <c r="C77" s="96" t="s">
        <v>195</v>
      </c>
      <c r="D77" s="97"/>
      <c r="E77" s="97"/>
      <c r="F77" s="97"/>
      <c r="G77" s="97">
        <v>20000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>
        <v>0</v>
      </c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>
        <f>G77+AG77</f>
        <v>20000</v>
      </c>
      <c r="AI77" s="97"/>
      <c r="AJ77" s="97">
        <f>AH77+AI77</f>
        <v>20000</v>
      </c>
      <c r="AK77" s="70"/>
      <c r="AL77" s="11"/>
      <c r="AM77" s="38"/>
      <c r="AN77" s="53"/>
      <c r="AO77" s="39"/>
    </row>
    <row r="78" spans="1:41" s="5" customFormat="1" x14ac:dyDescent="0.3">
      <c r="A78" s="9"/>
      <c r="B78" s="115">
        <v>423000</v>
      </c>
      <c r="C78" s="95" t="s">
        <v>19</v>
      </c>
      <c r="D78" s="91">
        <f t="shared" si="1"/>
        <v>5394000</v>
      </c>
      <c r="E78" s="91" t="e">
        <f t="shared" ref="E78:AG78" si="46">E79+E80+E84+E92+E97+E101+E103+E105</f>
        <v>#REF!</v>
      </c>
      <c r="F78" s="91" t="e">
        <f>H78+I78+#REF!+K78</f>
        <v>#REF!</v>
      </c>
      <c r="G78" s="91">
        <f>G79+G80+G84+G92+G97+G101+G103+G105</f>
        <v>5394000</v>
      </c>
      <c r="H78" s="91">
        <f>H79+H80+H84+H92+H97+H101+H103+H105</f>
        <v>2967970.77</v>
      </c>
      <c r="I78" s="91">
        <f>I79+I80+I84+I92+I97+I101+I103+I105</f>
        <v>25064</v>
      </c>
      <c r="J78" s="91">
        <f>J79+J80+J84+J92+J97+J101+J103+J105</f>
        <v>2450965.23</v>
      </c>
      <c r="K78" s="91">
        <f t="shared" ref="K78" si="47">K79+K80+K84+K92+K97+K101+K103+K105</f>
        <v>186650</v>
      </c>
      <c r="L78" s="91">
        <v>812129</v>
      </c>
      <c r="M78" s="91">
        <v>1000000</v>
      </c>
      <c r="N78" s="91">
        <f t="shared" si="2"/>
        <v>1812129</v>
      </c>
      <c r="O78" s="91">
        <v>1000000</v>
      </c>
      <c r="P78" s="91">
        <f t="shared" si="3"/>
        <v>2812129</v>
      </c>
      <c r="Q78" s="91">
        <v>436387</v>
      </c>
      <c r="R78" s="91">
        <f>R79+R80+R84+R92+R97+R101+R103+R105</f>
        <v>0</v>
      </c>
      <c r="S78" s="91">
        <f t="shared" si="46"/>
        <v>0</v>
      </c>
      <c r="T78" s="91">
        <f t="shared" si="46"/>
        <v>0</v>
      </c>
      <c r="U78" s="91">
        <f t="shared" si="46"/>
        <v>447187.6</v>
      </c>
      <c r="V78" s="91">
        <f t="shared" si="46"/>
        <v>0</v>
      </c>
      <c r="W78" s="91">
        <f t="shared" si="46"/>
        <v>0</v>
      </c>
      <c r="X78" s="91">
        <f t="shared" si="46"/>
        <v>0</v>
      </c>
      <c r="Y78" s="91">
        <f t="shared" si="46"/>
        <v>250000</v>
      </c>
      <c r="Z78" s="91">
        <f t="shared" si="46"/>
        <v>0</v>
      </c>
      <c r="AA78" s="91">
        <f t="shared" si="46"/>
        <v>0</v>
      </c>
      <c r="AB78" s="91">
        <f t="shared" si="46"/>
        <v>0</v>
      </c>
      <c r="AC78" s="91">
        <f t="shared" si="46"/>
        <v>0</v>
      </c>
      <c r="AD78" s="91">
        <f t="shared" si="46"/>
        <v>0</v>
      </c>
      <c r="AE78" s="91">
        <f t="shared" si="46"/>
        <v>0</v>
      </c>
      <c r="AF78" s="91" t="e">
        <f t="shared" ref="AF78:AF114" si="48">F78+S78+U78+W78+AC78+AE78</f>
        <v>#REF!</v>
      </c>
      <c r="AG78" s="91">
        <f t="shared" si="46"/>
        <v>0</v>
      </c>
      <c r="AH78" s="91">
        <f>AH79+AH80+AH84+AH92+AH97+AH101+AH103+AH105</f>
        <v>5394000</v>
      </c>
      <c r="AI78" s="91"/>
      <c r="AJ78" s="91">
        <f>AJ80+AJ84+AJ92+AJ97+AJ101+AJ103+AJ105</f>
        <v>5394000</v>
      </c>
      <c r="AK78" s="74">
        <v>3059165</v>
      </c>
      <c r="AL78" s="13" t="e">
        <f>AL79+AL80+AL84+AL92+AL97+AL101+AL103+AL105</f>
        <v>#REF!</v>
      </c>
      <c r="AM78" s="44" t="e">
        <f>AK78-AL78</f>
        <v>#REF!</v>
      </c>
      <c r="AN78" s="77" t="e">
        <f>AN79+AN80+AN84+AN92+AN97+AN101+AN103+AN105</f>
        <v>#REF!</v>
      </c>
      <c r="AO78" s="78" t="e">
        <f>AL78+AN78</f>
        <v>#REF!</v>
      </c>
    </row>
    <row r="79" spans="1:41" s="5" customFormat="1" hidden="1" x14ac:dyDescent="0.3">
      <c r="A79" s="10"/>
      <c r="B79" s="98">
        <v>423100</v>
      </c>
      <c r="C79" s="94" t="s">
        <v>20</v>
      </c>
      <c r="D79" s="93">
        <f t="shared" si="1"/>
        <v>0</v>
      </c>
      <c r="E79" s="93" t="e">
        <f>G79+#REF!+#REF!</f>
        <v>#REF!</v>
      </c>
      <c r="F79" s="93" t="e">
        <f>H79+I79+#REF!+K79</f>
        <v>#REF!</v>
      </c>
      <c r="G79" s="93">
        <v>0</v>
      </c>
      <c r="H79" s="93"/>
      <c r="I79" s="93"/>
      <c r="J79" s="93">
        <f t="shared" si="4"/>
        <v>0</v>
      </c>
      <c r="K79" s="93"/>
      <c r="L79" s="93"/>
      <c r="M79" s="93"/>
      <c r="N79" s="93">
        <f t="shared" si="2"/>
        <v>0</v>
      </c>
      <c r="O79" s="93"/>
      <c r="P79" s="93">
        <f t="shared" si="3"/>
        <v>0</v>
      </c>
      <c r="Q79" s="93"/>
      <c r="R79" s="93">
        <v>0</v>
      </c>
      <c r="S79" s="93"/>
      <c r="T79" s="93">
        <v>0</v>
      </c>
      <c r="U79" s="93"/>
      <c r="V79" s="93">
        <v>0</v>
      </c>
      <c r="W79" s="93"/>
      <c r="X79" s="93">
        <v>0</v>
      </c>
      <c r="Y79" s="93">
        <v>0</v>
      </c>
      <c r="Z79" s="93"/>
      <c r="AA79" s="93"/>
      <c r="AB79" s="93">
        <f t="shared" si="7"/>
        <v>0</v>
      </c>
      <c r="AC79" s="93"/>
      <c r="AD79" s="93"/>
      <c r="AE79" s="93"/>
      <c r="AF79" s="93" t="e">
        <f t="shared" si="48"/>
        <v>#REF!</v>
      </c>
      <c r="AG79" s="93"/>
      <c r="AH79" s="93"/>
      <c r="AI79" s="93"/>
      <c r="AJ79" s="93">
        <f>G79+R79+T79+V79+AD79</f>
        <v>0</v>
      </c>
      <c r="AK79" s="70"/>
      <c r="AL79" s="11"/>
      <c r="AM79" s="38"/>
      <c r="AN79" s="53"/>
      <c r="AO79" s="39"/>
    </row>
    <row r="80" spans="1:41" s="5" customFormat="1" x14ac:dyDescent="0.3">
      <c r="A80" s="10"/>
      <c r="B80" s="98">
        <v>423200</v>
      </c>
      <c r="C80" s="94" t="s">
        <v>31</v>
      </c>
      <c r="D80" s="93">
        <f t="shared" si="1"/>
        <v>200000</v>
      </c>
      <c r="E80" s="93" t="e">
        <f>E81+E82+E83</f>
        <v>#REF!</v>
      </c>
      <c r="F80" s="93" t="e">
        <f>H80+I80+#REF!+K80</f>
        <v>#REF!</v>
      </c>
      <c r="G80" s="93">
        <f>G81+G82+G83</f>
        <v>200000</v>
      </c>
      <c r="H80" s="93">
        <f>H81+H82+H83</f>
        <v>145080</v>
      </c>
      <c r="I80" s="93">
        <f>I81+I82+I83</f>
        <v>0</v>
      </c>
      <c r="J80" s="93">
        <f>J81+J82+J83</f>
        <v>54920</v>
      </c>
      <c r="K80" s="93">
        <f t="shared" ref="K80" si="49">K81+K82+K83</f>
        <v>0</v>
      </c>
      <c r="L80" s="93"/>
      <c r="M80" s="93"/>
      <c r="N80" s="93">
        <f t="shared" si="2"/>
        <v>0</v>
      </c>
      <c r="O80" s="93"/>
      <c r="P80" s="93">
        <f t="shared" si="3"/>
        <v>0</v>
      </c>
      <c r="Q80" s="93"/>
      <c r="R80" s="93">
        <f>R81+R82+R83</f>
        <v>0</v>
      </c>
      <c r="S80" s="93">
        <f t="shared" ref="S80:AE80" si="50">S81+S82+S83</f>
        <v>0</v>
      </c>
      <c r="T80" s="93">
        <f t="shared" si="50"/>
        <v>0</v>
      </c>
      <c r="U80" s="93">
        <f t="shared" si="50"/>
        <v>0</v>
      </c>
      <c r="V80" s="93">
        <f t="shared" si="50"/>
        <v>0</v>
      </c>
      <c r="W80" s="93">
        <f t="shared" si="50"/>
        <v>0</v>
      </c>
      <c r="X80" s="93">
        <f t="shared" si="50"/>
        <v>0</v>
      </c>
      <c r="Y80" s="93">
        <f t="shared" si="50"/>
        <v>0</v>
      </c>
      <c r="Z80" s="93">
        <f t="shared" si="50"/>
        <v>0</v>
      </c>
      <c r="AA80" s="93">
        <f t="shared" si="50"/>
        <v>0</v>
      </c>
      <c r="AB80" s="93">
        <f t="shared" si="50"/>
        <v>0</v>
      </c>
      <c r="AC80" s="93">
        <f t="shared" si="50"/>
        <v>0</v>
      </c>
      <c r="AD80" s="93">
        <f t="shared" si="50"/>
        <v>0</v>
      </c>
      <c r="AE80" s="93">
        <f t="shared" si="50"/>
        <v>0</v>
      </c>
      <c r="AF80" s="93" t="e">
        <f t="shared" si="48"/>
        <v>#REF!</v>
      </c>
      <c r="AG80" s="93">
        <f>AG81+AG82+AG83</f>
        <v>0</v>
      </c>
      <c r="AH80" s="93">
        <f>AH81+AH82+AH83</f>
        <v>200000</v>
      </c>
      <c r="AI80" s="93"/>
      <c r="AJ80" s="93">
        <f>AJ82+AJ83</f>
        <v>200000</v>
      </c>
      <c r="AK80" s="70"/>
      <c r="AL80" s="11" t="e">
        <f>AL81+AL82+AL83</f>
        <v>#REF!</v>
      </c>
      <c r="AM80" s="38"/>
      <c r="AN80" s="53">
        <f>AN81+AN82+AN83</f>
        <v>35000</v>
      </c>
      <c r="AO80" s="39" t="e">
        <f>AO81+AO82+AO83</f>
        <v>#REF!</v>
      </c>
    </row>
    <row r="81" spans="1:41" s="18" customFormat="1" hidden="1" x14ac:dyDescent="0.3">
      <c r="A81" s="16"/>
      <c r="B81" s="99">
        <v>423211</v>
      </c>
      <c r="C81" s="96" t="s">
        <v>100</v>
      </c>
      <c r="D81" s="97">
        <f t="shared" si="1"/>
        <v>0</v>
      </c>
      <c r="E81" s="97" t="e">
        <f>G81+#REF!+#REF!</f>
        <v>#REF!</v>
      </c>
      <c r="F81" s="97" t="e">
        <f>H81+I81+#REF!+K81</f>
        <v>#REF!</v>
      </c>
      <c r="G81" s="97">
        <v>0</v>
      </c>
      <c r="H81" s="97"/>
      <c r="I81" s="97"/>
      <c r="J81" s="97">
        <f t="shared" si="4"/>
        <v>0</v>
      </c>
      <c r="K81" s="97"/>
      <c r="L81" s="97"/>
      <c r="M81" s="97"/>
      <c r="N81" s="97">
        <f t="shared" si="2"/>
        <v>0</v>
      </c>
      <c r="O81" s="97"/>
      <c r="P81" s="97">
        <f t="shared" si="3"/>
        <v>0</v>
      </c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>
        <f t="shared" si="7"/>
        <v>0</v>
      </c>
      <c r="AC81" s="97"/>
      <c r="AD81" s="97"/>
      <c r="AE81" s="97"/>
      <c r="AF81" s="97" t="e">
        <f t="shared" si="48"/>
        <v>#REF!</v>
      </c>
      <c r="AG81" s="97"/>
      <c r="AH81" s="97"/>
      <c r="AI81" s="97"/>
      <c r="AJ81" s="102">
        <f>G81+R81+T81+V81+AD81</f>
        <v>0</v>
      </c>
      <c r="AK81" s="71"/>
      <c r="AL81" s="14" t="e">
        <f>#REF!</f>
        <v>#REF!</v>
      </c>
      <c r="AM81" s="36"/>
      <c r="AN81" s="52"/>
      <c r="AO81" s="37" t="e">
        <f>AL81+AN81</f>
        <v>#REF!</v>
      </c>
    </row>
    <row r="82" spans="1:41" s="5" customFormat="1" hidden="1" x14ac:dyDescent="0.3">
      <c r="A82" s="10"/>
      <c r="B82" s="89">
        <v>423212</v>
      </c>
      <c r="C82" s="101" t="s">
        <v>67</v>
      </c>
      <c r="D82" s="102">
        <f t="shared" si="1"/>
        <v>150000</v>
      </c>
      <c r="E82" s="97" t="e">
        <f>G82+#REF!+#REF!</f>
        <v>#REF!</v>
      </c>
      <c r="F82" s="97" t="e">
        <f>H82+I82+#REF!+K82</f>
        <v>#REF!</v>
      </c>
      <c r="G82" s="97">
        <v>150000</v>
      </c>
      <c r="H82" s="97">
        <v>86400</v>
      </c>
      <c r="I82" s="97"/>
      <c r="J82" s="97">
        <f t="shared" si="4"/>
        <v>63600</v>
      </c>
      <c r="K82" s="97"/>
      <c r="L82" s="97"/>
      <c r="M82" s="97"/>
      <c r="N82" s="97">
        <f t="shared" si="2"/>
        <v>0</v>
      </c>
      <c r="O82" s="97"/>
      <c r="P82" s="97">
        <f t="shared" si="3"/>
        <v>0</v>
      </c>
      <c r="Q82" s="97"/>
      <c r="R82" s="97"/>
      <c r="S82" s="97"/>
      <c r="T82" s="97">
        <v>0</v>
      </c>
      <c r="U82" s="97"/>
      <c r="V82" s="97">
        <v>0</v>
      </c>
      <c r="W82" s="97"/>
      <c r="X82" s="97">
        <v>0</v>
      </c>
      <c r="Y82" s="97">
        <v>0</v>
      </c>
      <c r="Z82" s="97"/>
      <c r="AA82" s="97"/>
      <c r="AB82" s="97">
        <f t="shared" si="7"/>
        <v>0</v>
      </c>
      <c r="AC82" s="97"/>
      <c r="AD82" s="102"/>
      <c r="AE82" s="102"/>
      <c r="AF82" s="102" t="e">
        <f t="shared" si="48"/>
        <v>#REF!</v>
      </c>
      <c r="AG82" s="102"/>
      <c r="AH82" s="97">
        <f t="shared" ref="AH82:AH83" si="51">G82+AG82</f>
        <v>150000</v>
      </c>
      <c r="AI82" s="97"/>
      <c r="AJ82" s="97">
        <f>AH82+AI82</f>
        <v>150000</v>
      </c>
      <c r="AK82" s="71"/>
      <c r="AL82" s="14" t="e">
        <f>#REF!</f>
        <v>#REF!</v>
      </c>
      <c r="AM82" s="36"/>
      <c r="AN82" s="52">
        <v>35000</v>
      </c>
      <c r="AO82" s="37" t="e">
        <f>AL82+AN82</f>
        <v>#REF!</v>
      </c>
    </row>
    <row r="83" spans="1:41" s="5" customFormat="1" hidden="1" x14ac:dyDescent="0.3">
      <c r="A83" s="10"/>
      <c r="B83" s="89">
        <v>423221</v>
      </c>
      <c r="C83" s="101" t="s">
        <v>147</v>
      </c>
      <c r="D83" s="102">
        <f t="shared" si="1"/>
        <v>50000</v>
      </c>
      <c r="E83" s="97" t="e">
        <f>G83+#REF!+#REF!</f>
        <v>#REF!</v>
      </c>
      <c r="F83" s="97" t="e">
        <f>H83+I83+#REF!+K83</f>
        <v>#REF!</v>
      </c>
      <c r="G83" s="97">
        <v>50000</v>
      </c>
      <c r="H83" s="97">
        <v>58680</v>
      </c>
      <c r="I83" s="97"/>
      <c r="J83" s="97">
        <f t="shared" si="4"/>
        <v>-8680</v>
      </c>
      <c r="K83" s="97"/>
      <c r="L83" s="97"/>
      <c r="M83" s="97"/>
      <c r="N83" s="97">
        <f t="shared" si="2"/>
        <v>0</v>
      </c>
      <c r="O83" s="97"/>
      <c r="P83" s="97">
        <f t="shared" si="3"/>
        <v>0</v>
      </c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102"/>
      <c r="AE83" s="102"/>
      <c r="AF83" s="102" t="e">
        <f t="shared" si="48"/>
        <v>#REF!</v>
      </c>
      <c r="AG83" s="102"/>
      <c r="AH83" s="97">
        <f t="shared" si="51"/>
        <v>50000</v>
      </c>
      <c r="AI83" s="97"/>
      <c r="AJ83" s="97">
        <f>AH83+AI83</f>
        <v>50000</v>
      </c>
      <c r="AK83" s="71"/>
      <c r="AL83" s="14" t="e">
        <f>#REF!</f>
        <v>#REF!</v>
      </c>
      <c r="AM83" s="36"/>
      <c r="AN83" s="52"/>
      <c r="AO83" s="37" t="e">
        <f>AL83+AN83</f>
        <v>#REF!</v>
      </c>
    </row>
    <row r="84" spans="1:41" s="5" customFormat="1" x14ac:dyDescent="0.3">
      <c r="A84" s="10"/>
      <c r="B84" s="98">
        <v>423300</v>
      </c>
      <c r="C84" s="94" t="s">
        <v>21</v>
      </c>
      <c r="D84" s="93">
        <f t="shared" si="1"/>
        <v>319000</v>
      </c>
      <c r="E84" s="93" t="e">
        <f>E85+E86+E87+E88+E89+E90+E91</f>
        <v>#REF!</v>
      </c>
      <c r="F84" s="93" t="e">
        <f>H84+I84+#REF!+K84</f>
        <v>#REF!</v>
      </c>
      <c r="G84" s="93">
        <f>G85+G86+G87</f>
        <v>319000</v>
      </c>
      <c r="H84" s="93">
        <f>H85+H86+H87+H88+H89+H90+H91</f>
        <v>1208402.8599999999</v>
      </c>
      <c r="I84" s="93">
        <f>I85+I86+I87+I88+I89+I90+I91</f>
        <v>0</v>
      </c>
      <c r="J84" s="93">
        <f>J85+J86+J87+J88+J89+J90+J91</f>
        <v>-839402.86</v>
      </c>
      <c r="K84" s="93">
        <f t="shared" ref="K84" si="52">K85+K86+K87+K88+K89+K90+K91</f>
        <v>0</v>
      </c>
      <c r="L84" s="93"/>
      <c r="M84" s="93"/>
      <c r="N84" s="93">
        <f t="shared" si="2"/>
        <v>0</v>
      </c>
      <c r="O84" s="93"/>
      <c r="P84" s="93">
        <f t="shared" si="3"/>
        <v>0</v>
      </c>
      <c r="Q84" s="93"/>
      <c r="R84" s="93">
        <f>R85+R86+R87+R88+R89+R90+R91</f>
        <v>0</v>
      </c>
      <c r="S84" s="93">
        <f t="shared" ref="S84:AE84" si="53">S85+S86+S87+S88+S89+S90+S91</f>
        <v>0</v>
      </c>
      <c r="T84" s="93">
        <f t="shared" si="53"/>
        <v>0</v>
      </c>
      <c r="U84" s="93">
        <f t="shared" si="53"/>
        <v>0</v>
      </c>
      <c r="V84" s="93">
        <f t="shared" si="53"/>
        <v>0</v>
      </c>
      <c r="W84" s="93">
        <f t="shared" si="53"/>
        <v>0</v>
      </c>
      <c r="X84" s="93">
        <f t="shared" si="53"/>
        <v>0</v>
      </c>
      <c r="Y84" s="93">
        <f t="shared" si="53"/>
        <v>0</v>
      </c>
      <c r="Z84" s="93">
        <f t="shared" si="53"/>
        <v>0</v>
      </c>
      <c r="AA84" s="93">
        <f t="shared" si="53"/>
        <v>0</v>
      </c>
      <c r="AB84" s="93">
        <f t="shared" si="53"/>
        <v>0</v>
      </c>
      <c r="AC84" s="93">
        <f t="shared" si="53"/>
        <v>0</v>
      </c>
      <c r="AD84" s="93">
        <f t="shared" si="53"/>
        <v>0</v>
      </c>
      <c r="AE84" s="93">
        <f t="shared" si="53"/>
        <v>0</v>
      </c>
      <c r="AF84" s="93" t="e">
        <f t="shared" si="48"/>
        <v>#REF!</v>
      </c>
      <c r="AG84" s="93">
        <f>AG85+AG86+AG87+AG88+AG89+AG90+AG91</f>
        <v>0</v>
      </c>
      <c r="AH84" s="93">
        <f>AH85+AH86+AH87+AH88+AH89+AH90+AH91</f>
        <v>319000</v>
      </c>
      <c r="AI84" s="93"/>
      <c r="AJ84" s="93">
        <f>AJ85+AJ86+AJ87</f>
        <v>319000</v>
      </c>
      <c r="AK84" s="70"/>
      <c r="AL84" s="11" t="e">
        <f>AL85+AL86+AL87+AL88+AL89+AL90</f>
        <v>#REF!</v>
      </c>
      <c r="AM84" s="38"/>
      <c r="AN84" s="53">
        <f>AN85+AN86+AN87+AN88+AN89+AN90</f>
        <v>90000</v>
      </c>
      <c r="AO84" s="39" t="e">
        <f>AO85+AO86+AO87+AO88+AO89+AO90</f>
        <v>#REF!</v>
      </c>
    </row>
    <row r="85" spans="1:41" s="5" customFormat="1" hidden="1" x14ac:dyDescent="0.3">
      <c r="A85" s="10"/>
      <c r="B85" s="89">
        <v>423311</v>
      </c>
      <c r="C85" s="101" t="s">
        <v>21</v>
      </c>
      <c r="D85" s="102">
        <f t="shared" si="1"/>
        <v>120000</v>
      </c>
      <c r="E85" s="97" t="e">
        <f>G85+#REF!+#REF!</f>
        <v>#REF!</v>
      </c>
      <c r="F85" s="97" t="e">
        <f>H85+I85+#REF!+K85</f>
        <v>#REF!</v>
      </c>
      <c r="G85" s="104">
        <v>120000</v>
      </c>
      <c r="H85" s="97">
        <v>643322.86</v>
      </c>
      <c r="I85" s="97"/>
      <c r="J85" s="97">
        <f t="shared" si="4"/>
        <v>-523322.86</v>
      </c>
      <c r="K85" s="97"/>
      <c r="L85" s="97"/>
      <c r="M85" s="97"/>
      <c r="N85" s="97">
        <f t="shared" si="2"/>
        <v>0</v>
      </c>
      <c r="O85" s="97"/>
      <c r="P85" s="97">
        <f t="shared" si="3"/>
        <v>0</v>
      </c>
      <c r="Q85" s="97"/>
      <c r="R85" s="97"/>
      <c r="S85" s="97"/>
      <c r="T85" s="97">
        <v>0</v>
      </c>
      <c r="U85" s="97"/>
      <c r="V85" s="97">
        <v>0</v>
      </c>
      <c r="W85" s="97"/>
      <c r="X85" s="97">
        <v>0</v>
      </c>
      <c r="Y85" s="97">
        <v>0</v>
      </c>
      <c r="Z85" s="97"/>
      <c r="AA85" s="97"/>
      <c r="AB85" s="97">
        <f t="shared" si="7"/>
        <v>0</v>
      </c>
      <c r="AC85" s="97"/>
      <c r="AD85" s="102"/>
      <c r="AE85" s="102"/>
      <c r="AF85" s="102" t="e">
        <f t="shared" si="48"/>
        <v>#REF!</v>
      </c>
      <c r="AG85" s="102"/>
      <c r="AH85" s="97">
        <f t="shared" ref="AH85:AH87" si="54">G85+AG85</f>
        <v>120000</v>
      </c>
      <c r="AI85" s="97"/>
      <c r="AJ85" s="97">
        <f>AH85+AI85</f>
        <v>120000</v>
      </c>
      <c r="AK85" s="71"/>
      <c r="AL85" s="14" t="e">
        <f>#REF!</f>
        <v>#REF!</v>
      </c>
      <c r="AM85" s="36"/>
      <c r="AN85" s="52">
        <v>50000</v>
      </c>
      <c r="AO85" s="37" t="e">
        <f t="shared" ref="AO85:AO90" si="55">AL85+AN85</f>
        <v>#REF!</v>
      </c>
    </row>
    <row r="86" spans="1:41" s="5" customFormat="1" hidden="1" x14ac:dyDescent="0.3">
      <c r="A86" s="10"/>
      <c r="B86" s="89">
        <v>423321</v>
      </c>
      <c r="C86" s="101" t="s">
        <v>68</v>
      </c>
      <c r="D86" s="102">
        <f t="shared" si="1"/>
        <v>149000</v>
      </c>
      <c r="E86" s="97" t="e">
        <f>G86+#REF!+#REF!</f>
        <v>#REF!</v>
      </c>
      <c r="F86" s="97" t="e">
        <f>H86+I86+#REF!+K86</f>
        <v>#REF!</v>
      </c>
      <c r="G86" s="104">
        <v>149000</v>
      </c>
      <c r="H86" s="97">
        <v>485970</v>
      </c>
      <c r="I86" s="97"/>
      <c r="J86" s="97">
        <f t="shared" si="4"/>
        <v>-336970</v>
      </c>
      <c r="K86" s="97"/>
      <c r="L86" s="97"/>
      <c r="M86" s="97"/>
      <c r="N86" s="97">
        <f t="shared" si="2"/>
        <v>0</v>
      </c>
      <c r="O86" s="97"/>
      <c r="P86" s="97">
        <f t="shared" si="3"/>
        <v>0</v>
      </c>
      <c r="Q86" s="97"/>
      <c r="R86" s="97"/>
      <c r="S86" s="97"/>
      <c r="T86" s="97">
        <v>0</v>
      </c>
      <c r="U86" s="97"/>
      <c r="V86" s="97">
        <v>0</v>
      </c>
      <c r="W86" s="97"/>
      <c r="X86" s="97">
        <v>0</v>
      </c>
      <c r="Y86" s="97">
        <v>0</v>
      </c>
      <c r="Z86" s="97"/>
      <c r="AA86" s="97"/>
      <c r="AB86" s="97">
        <f t="shared" si="7"/>
        <v>0</v>
      </c>
      <c r="AC86" s="97"/>
      <c r="AD86" s="102"/>
      <c r="AE86" s="102"/>
      <c r="AF86" s="102" t="e">
        <f t="shared" si="48"/>
        <v>#REF!</v>
      </c>
      <c r="AG86" s="102"/>
      <c r="AH86" s="97">
        <f t="shared" si="54"/>
        <v>149000</v>
      </c>
      <c r="AI86" s="97"/>
      <c r="AJ86" s="97">
        <f>AH86+AI86</f>
        <v>149000</v>
      </c>
      <c r="AK86" s="71"/>
      <c r="AL86" s="14" t="e">
        <f>#REF!</f>
        <v>#REF!</v>
      </c>
      <c r="AM86" s="36"/>
      <c r="AN86" s="52">
        <v>20000</v>
      </c>
      <c r="AO86" s="37" t="e">
        <f t="shared" si="55"/>
        <v>#REF!</v>
      </c>
    </row>
    <row r="87" spans="1:41" s="5" customFormat="1" hidden="1" x14ac:dyDescent="0.3">
      <c r="A87" s="10"/>
      <c r="B87" s="89">
        <v>423322</v>
      </c>
      <c r="C87" s="101" t="s">
        <v>69</v>
      </c>
      <c r="D87" s="102">
        <f t="shared" si="1"/>
        <v>50000</v>
      </c>
      <c r="E87" s="97" t="e">
        <f>G87+#REF!+#REF!</f>
        <v>#REF!</v>
      </c>
      <c r="F87" s="97" t="e">
        <f>H87+I87+#REF!+K87</f>
        <v>#REF!</v>
      </c>
      <c r="G87" s="104">
        <v>50000</v>
      </c>
      <c r="H87" s="97">
        <v>79110</v>
      </c>
      <c r="I87" s="97"/>
      <c r="J87" s="97">
        <f t="shared" si="4"/>
        <v>-29110</v>
      </c>
      <c r="K87" s="97"/>
      <c r="L87" s="97"/>
      <c r="M87" s="97"/>
      <c r="N87" s="97">
        <f t="shared" si="2"/>
        <v>0</v>
      </c>
      <c r="O87" s="97"/>
      <c r="P87" s="97">
        <f t="shared" si="3"/>
        <v>0</v>
      </c>
      <c r="Q87" s="97"/>
      <c r="R87" s="97"/>
      <c r="S87" s="97"/>
      <c r="T87" s="97">
        <v>0</v>
      </c>
      <c r="U87" s="97"/>
      <c r="V87" s="97">
        <v>0</v>
      </c>
      <c r="W87" s="97"/>
      <c r="X87" s="97">
        <v>0</v>
      </c>
      <c r="Y87" s="97">
        <v>0</v>
      </c>
      <c r="Z87" s="97"/>
      <c r="AA87" s="97"/>
      <c r="AB87" s="97">
        <f t="shared" si="7"/>
        <v>0</v>
      </c>
      <c r="AC87" s="97"/>
      <c r="AD87" s="102"/>
      <c r="AE87" s="102"/>
      <c r="AF87" s="102" t="e">
        <f t="shared" si="48"/>
        <v>#REF!</v>
      </c>
      <c r="AG87" s="102"/>
      <c r="AH87" s="97">
        <f t="shared" si="54"/>
        <v>50000</v>
      </c>
      <c r="AI87" s="97"/>
      <c r="AJ87" s="97">
        <f>AH87+AI87</f>
        <v>50000</v>
      </c>
      <c r="AK87" s="71"/>
      <c r="AL87" s="14" t="e">
        <f>#REF!</f>
        <v>#REF!</v>
      </c>
      <c r="AM87" s="36"/>
      <c r="AN87" s="52">
        <v>20000</v>
      </c>
      <c r="AO87" s="37" t="e">
        <f t="shared" si="55"/>
        <v>#REF!</v>
      </c>
    </row>
    <row r="88" spans="1:41" s="5" customFormat="1" hidden="1" x14ac:dyDescent="0.3">
      <c r="A88" s="10"/>
      <c r="B88" s="89">
        <v>423323</v>
      </c>
      <c r="C88" s="101" t="s">
        <v>177</v>
      </c>
      <c r="D88" s="102">
        <f t="shared" si="1"/>
        <v>0</v>
      </c>
      <c r="E88" s="97" t="e">
        <f>G88+#REF!+#REF!</f>
        <v>#REF!</v>
      </c>
      <c r="F88" s="97" t="e">
        <f>H88+I88+#REF!+K88</f>
        <v>#REF!</v>
      </c>
      <c r="G88" s="104">
        <v>0</v>
      </c>
      <c r="H88" s="97"/>
      <c r="I88" s="97"/>
      <c r="J88" s="97">
        <f t="shared" si="4"/>
        <v>0</v>
      </c>
      <c r="K88" s="97"/>
      <c r="L88" s="97"/>
      <c r="M88" s="97"/>
      <c r="N88" s="97">
        <f t="shared" si="2"/>
        <v>0</v>
      </c>
      <c r="O88" s="97"/>
      <c r="P88" s="97">
        <f t="shared" si="3"/>
        <v>0</v>
      </c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102"/>
      <c r="AE88" s="102"/>
      <c r="AF88" s="102" t="e">
        <f t="shared" si="48"/>
        <v>#REF!</v>
      </c>
      <c r="AG88" s="102"/>
      <c r="AH88" s="102"/>
      <c r="AI88" s="102"/>
      <c r="AJ88" s="102">
        <f>G88+R88+T88+V88+AD88</f>
        <v>0</v>
      </c>
      <c r="AK88" s="71"/>
      <c r="AL88" s="14" t="e">
        <f>#REF!</f>
        <v>#REF!</v>
      </c>
      <c r="AM88" s="36"/>
      <c r="AN88" s="52"/>
      <c r="AO88" s="37" t="e">
        <f t="shared" si="55"/>
        <v>#REF!</v>
      </c>
    </row>
    <row r="89" spans="1:41" s="5" customFormat="1" hidden="1" x14ac:dyDescent="0.3">
      <c r="A89" s="10"/>
      <c r="B89" s="89">
        <v>423391</v>
      </c>
      <c r="C89" s="101" t="s">
        <v>101</v>
      </c>
      <c r="D89" s="102">
        <f t="shared" si="1"/>
        <v>0</v>
      </c>
      <c r="E89" s="97" t="e">
        <f>G89+#REF!+#REF!</f>
        <v>#REF!</v>
      </c>
      <c r="F89" s="97" t="e">
        <f>H89+I89+#REF!+K89</f>
        <v>#REF!</v>
      </c>
      <c r="G89" s="104"/>
      <c r="H89" s="97"/>
      <c r="I89" s="97"/>
      <c r="J89" s="97">
        <f t="shared" si="4"/>
        <v>0</v>
      </c>
      <c r="K89" s="97"/>
      <c r="L89" s="97"/>
      <c r="M89" s="97"/>
      <c r="N89" s="97">
        <f t="shared" si="2"/>
        <v>0</v>
      </c>
      <c r="O89" s="97"/>
      <c r="P89" s="97">
        <f t="shared" si="3"/>
        <v>0</v>
      </c>
      <c r="Q89" s="97"/>
      <c r="R89" s="97"/>
      <c r="S89" s="97"/>
      <c r="T89" s="97">
        <v>0</v>
      </c>
      <c r="U89" s="97"/>
      <c r="V89" s="97">
        <v>0</v>
      </c>
      <c r="W89" s="97"/>
      <c r="X89" s="97">
        <v>0</v>
      </c>
      <c r="Y89" s="97">
        <v>0</v>
      </c>
      <c r="Z89" s="97"/>
      <c r="AA89" s="97"/>
      <c r="AB89" s="97">
        <f t="shared" si="7"/>
        <v>0</v>
      </c>
      <c r="AC89" s="97"/>
      <c r="AD89" s="102"/>
      <c r="AE89" s="102"/>
      <c r="AF89" s="102" t="e">
        <f t="shared" si="48"/>
        <v>#REF!</v>
      </c>
      <c r="AG89" s="102"/>
      <c r="AH89" s="102"/>
      <c r="AI89" s="102"/>
      <c r="AJ89" s="102">
        <f>G89+R89+T89+V89+AD89</f>
        <v>0</v>
      </c>
      <c r="AK89" s="71"/>
      <c r="AL89" s="14" t="e">
        <f>#REF!</f>
        <v>#REF!</v>
      </c>
      <c r="AM89" s="36"/>
      <c r="AN89" s="52"/>
      <c r="AO89" s="37" t="e">
        <f t="shared" si="55"/>
        <v>#REF!</v>
      </c>
    </row>
    <row r="90" spans="1:41" s="5" customFormat="1" hidden="1" x14ac:dyDescent="0.3">
      <c r="A90" s="10"/>
      <c r="B90" s="89">
        <v>423399</v>
      </c>
      <c r="C90" s="101" t="s">
        <v>70</v>
      </c>
      <c r="D90" s="102">
        <f t="shared" si="1"/>
        <v>0</v>
      </c>
      <c r="E90" s="97" t="e">
        <f>G90+#REF!+#REF!</f>
        <v>#REF!</v>
      </c>
      <c r="F90" s="97" t="e">
        <f>H90+I90+#REF!+K90</f>
        <v>#REF!</v>
      </c>
      <c r="G90" s="104"/>
      <c r="H90" s="97"/>
      <c r="I90" s="97"/>
      <c r="J90" s="97">
        <f t="shared" si="4"/>
        <v>0</v>
      </c>
      <c r="K90" s="97"/>
      <c r="L90" s="97"/>
      <c r="M90" s="97"/>
      <c r="N90" s="97">
        <f t="shared" si="2"/>
        <v>0</v>
      </c>
      <c r="O90" s="97"/>
      <c r="P90" s="97">
        <f t="shared" si="3"/>
        <v>0</v>
      </c>
      <c r="Q90" s="97"/>
      <c r="R90" s="97"/>
      <c r="S90" s="97"/>
      <c r="T90" s="97">
        <v>0</v>
      </c>
      <c r="U90" s="97"/>
      <c r="V90" s="97">
        <v>0</v>
      </c>
      <c r="W90" s="97"/>
      <c r="X90" s="97">
        <v>0</v>
      </c>
      <c r="Y90" s="97">
        <v>0</v>
      </c>
      <c r="Z90" s="97"/>
      <c r="AA90" s="97"/>
      <c r="AB90" s="97">
        <f t="shared" si="7"/>
        <v>0</v>
      </c>
      <c r="AC90" s="97"/>
      <c r="AD90" s="102"/>
      <c r="AE90" s="102"/>
      <c r="AF90" s="102" t="e">
        <f t="shared" si="48"/>
        <v>#REF!</v>
      </c>
      <c r="AG90" s="102"/>
      <c r="AH90" s="102"/>
      <c r="AI90" s="102"/>
      <c r="AJ90" s="102">
        <f>G90+R90+T90+V90+AD90</f>
        <v>0</v>
      </c>
      <c r="AK90" s="71"/>
      <c r="AM90" s="36"/>
      <c r="AN90" s="52"/>
      <c r="AO90" s="37">
        <f t="shared" si="55"/>
        <v>0</v>
      </c>
    </row>
    <row r="91" spans="1:41" s="5" customFormat="1" hidden="1" x14ac:dyDescent="0.3">
      <c r="A91" s="10"/>
      <c r="B91" s="89">
        <v>423399</v>
      </c>
      <c r="C91" s="101" t="s">
        <v>70</v>
      </c>
      <c r="D91" s="102">
        <f t="shared" si="1"/>
        <v>50000</v>
      </c>
      <c r="E91" s="97" t="e">
        <f>G91+#REF!+#REF!</f>
        <v>#REF!</v>
      </c>
      <c r="F91" s="97" t="e">
        <f>H91+I91+#REF!+K91</f>
        <v>#REF!</v>
      </c>
      <c r="G91" s="104">
        <v>50000</v>
      </c>
      <c r="H91" s="97"/>
      <c r="I91" s="97"/>
      <c r="J91" s="97">
        <f t="shared" si="4"/>
        <v>50000</v>
      </c>
      <c r="K91" s="97"/>
      <c r="L91" s="97"/>
      <c r="M91" s="97"/>
      <c r="N91" s="97">
        <f t="shared" si="2"/>
        <v>0</v>
      </c>
      <c r="O91" s="97"/>
      <c r="P91" s="97">
        <f t="shared" si="3"/>
        <v>0</v>
      </c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102"/>
      <c r="AE91" s="102"/>
      <c r="AF91" s="102" t="e">
        <f t="shared" si="48"/>
        <v>#REF!</v>
      </c>
      <c r="AG91" s="102"/>
      <c r="AH91" s="102"/>
      <c r="AI91" s="102"/>
      <c r="AJ91" s="102">
        <f>G91+R91+T91+V91+AD91</f>
        <v>50000</v>
      </c>
      <c r="AK91" s="71"/>
      <c r="AM91" s="36"/>
      <c r="AN91" s="52"/>
      <c r="AO91" s="37"/>
    </row>
    <row r="92" spans="1:41" s="5" customFormat="1" x14ac:dyDescent="0.3">
      <c r="A92" s="10"/>
      <c r="B92" s="98">
        <v>423400</v>
      </c>
      <c r="C92" s="94" t="s">
        <v>22</v>
      </c>
      <c r="D92" s="93">
        <f t="shared" si="1"/>
        <v>495000</v>
      </c>
      <c r="E92" s="93" t="e">
        <f>E93+E96+E94+E95</f>
        <v>#REF!</v>
      </c>
      <c r="F92" s="93" t="e">
        <f>H92+I92+#REF!+K92</f>
        <v>#REF!</v>
      </c>
      <c r="G92" s="93">
        <f>G93+G94+G95+G96</f>
        <v>495000</v>
      </c>
      <c r="H92" s="93">
        <f>H93+H94+H95+H96</f>
        <v>236177.5</v>
      </c>
      <c r="I92" s="93">
        <f>I93+I94+I95+I96</f>
        <v>25064</v>
      </c>
      <c r="J92" s="93">
        <f>J93+J94+J95+J96</f>
        <v>233758.5</v>
      </c>
      <c r="K92" s="93">
        <f t="shared" ref="K92" si="56">K93+K94+K95+K96</f>
        <v>119000</v>
      </c>
      <c r="L92" s="93"/>
      <c r="M92" s="93"/>
      <c r="N92" s="93">
        <f t="shared" si="2"/>
        <v>0</v>
      </c>
      <c r="O92" s="93"/>
      <c r="P92" s="93">
        <f t="shared" si="3"/>
        <v>0</v>
      </c>
      <c r="Q92" s="93"/>
      <c r="R92" s="93">
        <f>R93+R96+R94+R95</f>
        <v>0</v>
      </c>
      <c r="S92" s="93">
        <f t="shared" ref="S92:AE92" si="57">S93+S96+S94+S95</f>
        <v>0</v>
      </c>
      <c r="T92" s="93">
        <f t="shared" si="57"/>
        <v>0</v>
      </c>
      <c r="U92" s="93">
        <f t="shared" si="57"/>
        <v>0</v>
      </c>
      <c r="V92" s="93">
        <f t="shared" si="57"/>
        <v>0</v>
      </c>
      <c r="W92" s="93">
        <f t="shared" si="57"/>
        <v>0</v>
      </c>
      <c r="X92" s="93">
        <f t="shared" si="57"/>
        <v>0</v>
      </c>
      <c r="Y92" s="93">
        <f t="shared" si="57"/>
        <v>0</v>
      </c>
      <c r="Z92" s="93">
        <f t="shared" si="57"/>
        <v>0</v>
      </c>
      <c r="AA92" s="93">
        <f t="shared" si="57"/>
        <v>0</v>
      </c>
      <c r="AB92" s="93">
        <f t="shared" si="57"/>
        <v>0</v>
      </c>
      <c r="AC92" s="93">
        <f t="shared" si="57"/>
        <v>0</v>
      </c>
      <c r="AD92" s="93">
        <f t="shared" si="57"/>
        <v>0</v>
      </c>
      <c r="AE92" s="93">
        <f t="shared" si="57"/>
        <v>0</v>
      </c>
      <c r="AF92" s="93" t="e">
        <f t="shared" si="48"/>
        <v>#REF!</v>
      </c>
      <c r="AG92" s="93">
        <f>AG93+AG96+AG94+AG95</f>
        <v>0</v>
      </c>
      <c r="AH92" s="93">
        <f>AH93+AH96+AH94+AH95</f>
        <v>495000</v>
      </c>
      <c r="AI92" s="93"/>
      <c r="AJ92" s="93">
        <f>AJ93+AJ94+AJ96</f>
        <v>495000</v>
      </c>
      <c r="AK92" s="70"/>
      <c r="AL92" s="11" t="e">
        <f>AL93+AL96</f>
        <v>#REF!</v>
      </c>
      <c r="AM92" s="38"/>
      <c r="AN92" s="53">
        <f>AN93+AN96</f>
        <v>35000</v>
      </c>
      <c r="AO92" s="39" t="e">
        <f>AO93+AO96</f>
        <v>#REF!</v>
      </c>
    </row>
    <row r="93" spans="1:41" s="5" customFormat="1" hidden="1" x14ac:dyDescent="0.3">
      <c r="A93" s="10"/>
      <c r="B93" s="89">
        <v>423419</v>
      </c>
      <c r="C93" s="101" t="s">
        <v>71</v>
      </c>
      <c r="D93" s="102">
        <f t="shared" si="1"/>
        <v>265000</v>
      </c>
      <c r="E93" s="97" t="e">
        <f>G93+#REF!+#REF!</f>
        <v>#REF!</v>
      </c>
      <c r="F93" s="97" t="e">
        <f>H93+I93+#REF!+K93</f>
        <v>#REF!</v>
      </c>
      <c r="G93" s="97">
        <v>265000</v>
      </c>
      <c r="H93" s="97">
        <v>179703.5</v>
      </c>
      <c r="I93" s="97">
        <v>25064</v>
      </c>
      <c r="J93" s="97">
        <f t="shared" si="4"/>
        <v>60232.5</v>
      </c>
      <c r="K93" s="97">
        <v>119000</v>
      </c>
      <c r="L93" s="97"/>
      <c r="M93" s="97"/>
      <c r="N93" s="97">
        <f t="shared" si="2"/>
        <v>0</v>
      </c>
      <c r="O93" s="97"/>
      <c r="P93" s="97">
        <f t="shared" si="3"/>
        <v>0</v>
      </c>
      <c r="Q93" s="97"/>
      <c r="R93" s="97"/>
      <c r="S93" s="97"/>
      <c r="T93" s="97">
        <v>0</v>
      </c>
      <c r="U93" s="97"/>
      <c r="V93" s="97">
        <v>0</v>
      </c>
      <c r="W93" s="97"/>
      <c r="X93" s="97">
        <v>0</v>
      </c>
      <c r="Y93" s="97">
        <v>0</v>
      </c>
      <c r="Z93" s="97"/>
      <c r="AA93" s="97"/>
      <c r="AB93" s="97">
        <f t="shared" si="7"/>
        <v>0</v>
      </c>
      <c r="AC93" s="97"/>
      <c r="AD93" s="102"/>
      <c r="AE93" s="102"/>
      <c r="AF93" s="102" t="e">
        <f t="shared" si="48"/>
        <v>#REF!</v>
      </c>
      <c r="AG93" s="102"/>
      <c r="AH93" s="97">
        <f>G93+AG93</f>
        <v>265000</v>
      </c>
      <c r="AI93" s="97"/>
      <c r="AJ93" s="97">
        <f>AH93+AI93</f>
        <v>265000</v>
      </c>
      <c r="AK93" s="71"/>
      <c r="AL93" s="14" t="e">
        <f>#REF!</f>
        <v>#REF!</v>
      </c>
      <c r="AM93" s="36"/>
      <c r="AN93" s="52">
        <v>30000</v>
      </c>
      <c r="AO93" s="37" t="e">
        <f>AL93+AN93</f>
        <v>#REF!</v>
      </c>
    </row>
    <row r="94" spans="1:41" s="5" customFormat="1" hidden="1" x14ac:dyDescent="0.3">
      <c r="A94" s="10"/>
      <c r="B94" s="89">
        <v>423432</v>
      </c>
      <c r="C94" s="101" t="s">
        <v>148</v>
      </c>
      <c r="D94" s="102">
        <f t="shared" si="1"/>
        <v>200000</v>
      </c>
      <c r="E94" s="97" t="e">
        <f>G94+#REF!+#REF!</f>
        <v>#REF!</v>
      </c>
      <c r="F94" s="97" t="e">
        <f>H94+I94+#REF!+K94</f>
        <v>#REF!</v>
      </c>
      <c r="G94" s="97">
        <v>200000</v>
      </c>
      <c r="H94" s="97">
        <v>12474</v>
      </c>
      <c r="I94" s="97"/>
      <c r="J94" s="97">
        <f t="shared" si="4"/>
        <v>187526</v>
      </c>
      <c r="K94" s="97"/>
      <c r="L94" s="97"/>
      <c r="M94" s="97"/>
      <c r="N94" s="97">
        <f t="shared" si="2"/>
        <v>0</v>
      </c>
      <c r="O94" s="97"/>
      <c r="P94" s="97">
        <f t="shared" si="3"/>
        <v>0</v>
      </c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102"/>
      <c r="AE94" s="102"/>
      <c r="AF94" s="102" t="e">
        <f t="shared" si="48"/>
        <v>#REF!</v>
      </c>
      <c r="AG94" s="102"/>
      <c r="AH94" s="97">
        <f t="shared" ref="AH94:AH96" si="58">G94+AG94</f>
        <v>200000</v>
      </c>
      <c r="AI94" s="97"/>
      <c r="AJ94" s="97">
        <f t="shared" ref="AJ94:AJ96" si="59">AH94+AI94</f>
        <v>200000</v>
      </c>
      <c r="AK94" s="71"/>
      <c r="AL94" s="14"/>
      <c r="AM94" s="36"/>
      <c r="AN94" s="52"/>
      <c r="AO94" s="37"/>
    </row>
    <row r="95" spans="1:41" s="5" customFormat="1" hidden="1" x14ac:dyDescent="0.3">
      <c r="A95" s="10"/>
      <c r="B95" s="89">
        <v>423439</v>
      </c>
      <c r="C95" s="101" t="s">
        <v>149</v>
      </c>
      <c r="D95" s="102">
        <f t="shared" si="1"/>
        <v>0</v>
      </c>
      <c r="E95" s="97" t="e">
        <f>G95+#REF!+#REF!</f>
        <v>#REF!</v>
      </c>
      <c r="F95" s="97" t="e">
        <f>H95+I95+#REF!+K95</f>
        <v>#REF!</v>
      </c>
      <c r="G95" s="97">
        <v>0</v>
      </c>
      <c r="H95" s="97"/>
      <c r="I95" s="97"/>
      <c r="J95" s="97">
        <f t="shared" si="4"/>
        <v>0</v>
      </c>
      <c r="K95" s="97"/>
      <c r="L95" s="97"/>
      <c r="M95" s="97"/>
      <c r="N95" s="97">
        <f t="shared" si="2"/>
        <v>0</v>
      </c>
      <c r="O95" s="97"/>
      <c r="P95" s="97">
        <f t="shared" si="3"/>
        <v>0</v>
      </c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102"/>
      <c r="AE95" s="102"/>
      <c r="AF95" s="102" t="e">
        <f t="shared" si="48"/>
        <v>#REF!</v>
      </c>
      <c r="AG95" s="102"/>
      <c r="AH95" s="97">
        <f t="shared" si="58"/>
        <v>0</v>
      </c>
      <c r="AI95" s="97"/>
      <c r="AJ95" s="97">
        <f t="shared" si="59"/>
        <v>0</v>
      </c>
      <c r="AK95" s="71"/>
      <c r="AL95" s="14"/>
      <c r="AM95" s="36"/>
      <c r="AN95" s="52"/>
      <c r="AO95" s="37"/>
    </row>
    <row r="96" spans="1:41" s="5" customFormat="1" hidden="1" x14ac:dyDescent="0.3">
      <c r="A96" s="10"/>
      <c r="B96" s="89">
        <v>423449</v>
      </c>
      <c r="C96" s="101" t="s">
        <v>72</v>
      </c>
      <c r="D96" s="102">
        <f t="shared" si="1"/>
        <v>30000</v>
      </c>
      <c r="E96" s="97" t="e">
        <f>G96+#REF!+#REF!</f>
        <v>#REF!</v>
      </c>
      <c r="F96" s="97" t="e">
        <f>H96+I96+#REF!+K96</f>
        <v>#REF!</v>
      </c>
      <c r="G96" s="97">
        <v>30000</v>
      </c>
      <c r="H96" s="97">
        <v>44000</v>
      </c>
      <c r="I96" s="97"/>
      <c r="J96" s="97">
        <f t="shared" si="4"/>
        <v>-14000</v>
      </c>
      <c r="K96" s="97"/>
      <c r="L96" s="97"/>
      <c r="M96" s="97"/>
      <c r="N96" s="97">
        <f t="shared" si="2"/>
        <v>0</v>
      </c>
      <c r="O96" s="97"/>
      <c r="P96" s="97">
        <f t="shared" si="3"/>
        <v>0</v>
      </c>
      <c r="Q96" s="97"/>
      <c r="R96" s="97"/>
      <c r="S96" s="97"/>
      <c r="T96" s="97">
        <v>0</v>
      </c>
      <c r="U96" s="97"/>
      <c r="V96" s="97">
        <v>0</v>
      </c>
      <c r="W96" s="97"/>
      <c r="X96" s="97">
        <v>0</v>
      </c>
      <c r="Y96" s="97">
        <v>0</v>
      </c>
      <c r="Z96" s="97"/>
      <c r="AA96" s="97"/>
      <c r="AB96" s="97">
        <f t="shared" si="7"/>
        <v>0</v>
      </c>
      <c r="AC96" s="97"/>
      <c r="AD96" s="102"/>
      <c r="AE96" s="102"/>
      <c r="AF96" s="102" t="e">
        <f t="shared" si="48"/>
        <v>#REF!</v>
      </c>
      <c r="AG96" s="102"/>
      <c r="AH96" s="97">
        <f t="shared" si="58"/>
        <v>30000</v>
      </c>
      <c r="AI96" s="97"/>
      <c r="AJ96" s="97">
        <f t="shared" si="59"/>
        <v>30000</v>
      </c>
      <c r="AK96" s="71"/>
      <c r="AL96" s="14" t="e">
        <f>#REF!</f>
        <v>#REF!</v>
      </c>
      <c r="AM96" s="36"/>
      <c r="AN96" s="52">
        <v>5000</v>
      </c>
      <c r="AO96" s="37" t="e">
        <f>AL96+AN96</f>
        <v>#REF!</v>
      </c>
    </row>
    <row r="97" spans="1:41" s="5" customFormat="1" x14ac:dyDescent="0.3">
      <c r="A97" s="10"/>
      <c r="B97" s="98">
        <v>423500</v>
      </c>
      <c r="C97" s="94" t="s">
        <v>23</v>
      </c>
      <c r="D97" s="93">
        <f t="shared" si="1"/>
        <v>3710000</v>
      </c>
      <c r="E97" s="93" t="e">
        <f>E98+E99+E100</f>
        <v>#REF!</v>
      </c>
      <c r="F97" s="93" t="e">
        <f>H97+I97+#REF!+K97</f>
        <v>#REF!</v>
      </c>
      <c r="G97" s="93">
        <f>G98+G99+G100</f>
        <v>3710000</v>
      </c>
      <c r="H97" s="93">
        <f>H98+H99+H100</f>
        <v>883175.19</v>
      </c>
      <c r="I97" s="93">
        <f>I98+I99+I100</f>
        <v>0</v>
      </c>
      <c r="J97" s="93">
        <f>J98+J99+J100</f>
        <v>2826824.81</v>
      </c>
      <c r="K97" s="93">
        <f t="shared" ref="K97" si="60">K98+K99+K100</f>
        <v>0</v>
      </c>
      <c r="L97" s="93"/>
      <c r="M97" s="93"/>
      <c r="N97" s="93">
        <f t="shared" si="2"/>
        <v>0</v>
      </c>
      <c r="O97" s="93"/>
      <c r="P97" s="93">
        <f t="shared" si="3"/>
        <v>0</v>
      </c>
      <c r="Q97" s="93"/>
      <c r="R97" s="93">
        <f>R98+R99+R100</f>
        <v>0</v>
      </c>
      <c r="S97" s="93">
        <f t="shared" ref="S97:AE97" si="61">S98+S99+S100</f>
        <v>0</v>
      </c>
      <c r="T97" s="93">
        <f t="shared" si="61"/>
        <v>0</v>
      </c>
      <c r="U97" s="93">
        <f t="shared" si="61"/>
        <v>0</v>
      </c>
      <c r="V97" s="93">
        <f t="shared" si="61"/>
        <v>0</v>
      </c>
      <c r="W97" s="93">
        <f t="shared" si="61"/>
        <v>0</v>
      </c>
      <c r="X97" s="93">
        <f t="shared" si="61"/>
        <v>0</v>
      </c>
      <c r="Y97" s="93">
        <f t="shared" si="61"/>
        <v>0</v>
      </c>
      <c r="Z97" s="93">
        <f t="shared" si="61"/>
        <v>0</v>
      </c>
      <c r="AA97" s="93">
        <f t="shared" si="61"/>
        <v>0</v>
      </c>
      <c r="AB97" s="93">
        <f t="shared" si="61"/>
        <v>0</v>
      </c>
      <c r="AC97" s="93">
        <f t="shared" si="61"/>
        <v>0</v>
      </c>
      <c r="AD97" s="93">
        <f t="shared" si="61"/>
        <v>0</v>
      </c>
      <c r="AE97" s="93">
        <f t="shared" si="61"/>
        <v>0</v>
      </c>
      <c r="AF97" s="93" t="e">
        <f t="shared" si="48"/>
        <v>#REF!</v>
      </c>
      <c r="AG97" s="93">
        <f>AG98+AG99+AG100</f>
        <v>0</v>
      </c>
      <c r="AH97" s="93">
        <f>AH98+AH99+AH100</f>
        <v>3710000</v>
      </c>
      <c r="AI97" s="93"/>
      <c r="AJ97" s="93">
        <f>AJ98+AJ100</f>
        <v>3710000</v>
      </c>
      <c r="AK97" s="70"/>
      <c r="AL97" s="11" t="e">
        <f>#REF!</f>
        <v>#REF!</v>
      </c>
      <c r="AM97" s="38"/>
      <c r="AN97" s="53">
        <f>AN98+AN99+AN100</f>
        <v>20000</v>
      </c>
      <c r="AO97" s="39">
        <f>AO98+AO99+AO100</f>
        <v>20000</v>
      </c>
    </row>
    <row r="98" spans="1:41" s="5" customFormat="1" hidden="1" x14ac:dyDescent="0.3">
      <c r="A98" s="10"/>
      <c r="B98" s="89">
        <v>423521</v>
      </c>
      <c r="C98" s="101" t="s">
        <v>85</v>
      </c>
      <c r="D98" s="102">
        <f t="shared" si="1"/>
        <v>150000</v>
      </c>
      <c r="E98" s="97" t="e">
        <f>G98+#REF!+#REF!</f>
        <v>#REF!</v>
      </c>
      <c r="F98" s="97" t="e">
        <f>H98+I98+#REF!+K98</f>
        <v>#REF!</v>
      </c>
      <c r="G98" s="104">
        <v>150000</v>
      </c>
      <c r="H98" s="97"/>
      <c r="I98" s="97"/>
      <c r="J98" s="97">
        <f t="shared" si="4"/>
        <v>150000</v>
      </c>
      <c r="K98" s="97"/>
      <c r="L98" s="97"/>
      <c r="M98" s="97"/>
      <c r="N98" s="97">
        <f t="shared" si="2"/>
        <v>0</v>
      </c>
      <c r="O98" s="97"/>
      <c r="P98" s="97">
        <f t="shared" si="3"/>
        <v>0</v>
      </c>
      <c r="Q98" s="97"/>
      <c r="R98" s="97"/>
      <c r="S98" s="97"/>
      <c r="T98" s="97">
        <v>0</v>
      </c>
      <c r="U98" s="97"/>
      <c r="V98" s="97">
        <v>0</v>
      </c>
      <c r="W98" s="97"/>
      <c r="X98" s="97">
        <v>0</v>
      </c>
      <c r="Y98" s="97">
        <v>0</v>
      </c>
      <c r="Z98" s="97"/>
      <c r="AA98" s="97"/>
      <c r="AB98" s="97">
        <f t="shared" si="7"/>
        <v>0</v>
      </c>
      <c r="AC98" s="97"/>
      <c r="AD98" s="102"/>
      <c r="AE98" s="102"/>
      <c r="AF98" s="102" t="e">
        <f t="shared" si="48"/>
        <v>#REF!</v>
      </c>
      <c r="AG98" s="102"/>
      <c r="AH98" s="97">
        <f t="shared" ref="AH98:AH100" si="62">G98+AG98</f>
        <v>150000</v>
      </c>
      <c r="AI98" s="97"/>
      <c r="AJ98" s="97">
        <f>AH98+AI98</f>
        <v>150000</v>
      </c>
      <c r="AK98" s="71"/>
      <c r="AL98" s="14"/>
      <c r="AM98" s="36"/>
      <c r="AN98" s="52"/>
      <c r="AO98" s="37">
        <f>AL98+AN98</f>
        <v>0</v>
      </c>
    </row>
    <row r="99" spans="1:41" s="5" customFormat="1" hidden="1" x14ac:dyDescent="0.3">
      <c r="A99" s="10"/>
      <c r="B99" s="89">
        <v>423530</v>
      </c>
      <c r="C99" s="101" t="s">
        <v>84</v>
      </c>
      <c r="D99" s="102">
        <f t="shared" si="1"/>
        <v>0</v>
      </c>
      <c r="E99" s="97" t="e">
        <f>G99+#REF!+#REF!</f>
        <v>#REF!</v>
      </c>
      <c r="F99" s="97" t="e">
        <f>H99+I99+#REF!+K99</f>
        <v>#REF!</v>
      </c>
      <c r="G99" s="104"/>
      <c r="H99" s="97"/>
      <c r="I99" s="97"/>
      <c r="J99" s="97">
        <f t="shared" si="4"/>
        <v>0</v>
      </c>
      <c r="K99" s="97"/>
      <c r="L99" s="97"/>
      <c r="M99" s="97"/>
      <c r="N99" s="97">
        <f t="shared" si="2"/>
        <v>0</v>
      </c>
      <c r="O99" s="97"/>
      <c r="P99" s="97">
        <f t="shared" si="3"/>
        <v>0</v>
      </c>
      <c r="Q99" s="97"/>
      <c r="R99" s="97"/>
      <c r="S99" s="97"/>
      <c r="T99" s="97">
        <v>0</v>
      </c>
      <c r="U99" s="97"/>
      <c r="V99" s="97">
        <v>0</v>
      </c>
      <c r="W99" s="97"/>
      <c r="X99" s="97">
        <v>0</v>
      </c>
      <c r="Y99" s="97">
        <v>0</v>
      </c>
      <c r="Z99" s="97"/>
      <c r="AA99" s="97"/>
      <c r="AB99" s="97">
        <f t="shared" si="7"/>
        <v>0</v>
      </c>
      <c r="AC99" s="97"/>
      <c r="AD99" s="102"/>
      <c r="AE99" s="102"/>
      <c r="AF99" s="102" t="e">
        <f t="shared" si="48"/>
        <v>#REF!</v>
      </c>
      <c r="AG99" s="102"/>
      <c r="AH99" s="97">
        <f t="shared" si="62"/>
        <v>0</v>
      </c>
      <c r="AI99" s="97"/>
      <c r="AJ99" s="97">
        <f t="shared" ref="AJ99" si="63">G99+R99+T99+V99+AD99+AG99</f>
        <v>0</v>
      </c>
      <c r="AK99" s="71"/>
      <c r="AL99" s="14"/>
      <c r="AM99" s="36"/>
      <c r="AN99" s="52">
        <v>20000</v>
      </c>
      <c r="AO99" s="37">
        <f>AL99+AN99</f>
        <v>20000</v>
      </c>
    </row>
    <row r="100" spans="1:41" s="5" customFormat="1" hidden="1" x14ac:dyDescent="0.3">
      <c r="A100" s="10"/>
      <c r="B100" s="89">
        <v>423599</v>
      </c>
      <c r="C100" s="101" t="s">
        <v>73</v>
      </c>
      <c r="D100" s="102">
        <f t="shared" ref="D100:D164" si="64">AJ100</f>
        <v>3560000</v>
      </c>
      <c r="E100" s="97" t="e">
        <f>G100+#REF!+#REF!</f>
        <v>#REF!</v>
      </c>
      <c r="F100" s="97" t="e">
        <f>H100+I100+#REF!+K100</f>
        <v>#REF!</v>
      </c>
      <c r="G100" s="104">
        <v>3560000</v>
      </c>
      <c r="H100" s="97">
        <v>883175.19</v>
      </c>
      <c r="I100" s="97"/>
      <c r="J100" s="97">
        <f t="shared" ref="J100:J165" si="65">G100-H100-I100</f>
        <v>2676824.81</v>
      </c>
      <c r="K100" s="97"/>
      <c r="L100" s="97"/>
      <c r="M100" s="97"/>
      <c r="N100" s="97">
        <f t="shared" ref="N100:N165" si="66">L100+M100</f>
        <v>0</v>
      </c>
      <c r="O100" s="97"/>
      <c r="P100" s="97">
        <f t="shared" ref="P100:P165" si="67">N100+O100</f>
        <v>0</v>
      </c>
      <c r="Q100" s="97"/>
      <c r="R100" s="97"/>
      <c r="S100" s="97"/>
      <c r="T100" s="97">
        <v>0</v>
      </c>
      <c r="U100" s="97"/>
      <c r="V100" s="97">
        <v>0</v>
      </c>
      <c r="W100" s="97"/>
      <c r="X100" s="97">
        <v>0</v>
      </c>
      <c r="Y100" s="97">
        <v>0</v>
      </c>
      <c r="Z100" s="97"/>
      <c r="AA100" s="97"/>
      <c r="AB100" s="97">
        <f t="shared" si="7"/>
        <v>0</v>
      </c>
      <c r="AC100" s="97"/>
      <c r="AD100" s="102"/>
      <c r="AE100" s="102"/>
      <c r="AF100" s="102" t="e">
        <f t="shared" si="48"/>
        <v>#REF!</v>
      </c>
      <c r="AG100" s="102">
        <v>0</v>
      </c>
      <c r="AH100" s="97">
        <f t="shared" si="62"/>
        <v>3560000</v>
      </c>
      <c r="AI100" s="97"/>
      <c r="AJ100" s="97">
        <f>AH100+AI100</f>
        <v>3560000</v>
      </c>
      <c r="AK100" s="71"/>
      <c r="AL100" s="14"/>
      <c r="AM100" s="36"/>
      <c r="AN100" s="52"/>
      <c r="AO100" s="37">
        <f>AL100+AN100</f>
        <v>0</v>
      </c>
    </row>
    <row r="101" spans="1:41" s="5" customFormat="1" x14ac:dyDescent="0.3">
      <c r="A101" s="10"/>
      <c r="B101" s="98">
        <v>423600</v>
      </c>
      <c r="C101" s="94" t="s">
        <v>24</v>
      </c>
      <c r="D101" s="93">
        <f t="shared" si="64"/>
        <v>80000</v>
      </c>
      <c r="E101" s="93" t="e">
        <f>E102</f>
        <v>#REF!</v>
      </c>
      <c r="F101" s="93" t="e">
        <f>H101+I101+#REF!+K101</f>
        <v>#REF!</v>
      </c>
      <c r="G101" s="93">
        <f>G102</f>
        <v>80000</v>
      </c>
      <c r="H101" s="93">
        <f>H102</f>
        <v>10000</v>
      </c>
      <c r="I101" s="93">
        <f>I102</f>
        <v>0</v>
      </c>
      <c r="J101" s="93">
        <f>J102</f>
        <v>70000</v>
      </c>
      <c r="K101" s="93">
        <f>K102</f>
        <v>67650</v>
      </c>
      <c r="L101" s="93"/>
      <c r="M101" s="93"/>
      <c r="N101" s="93">
        <f t="shared" si="66"/>
        <v>0</v>
      </c>
      <c r="O101" s="93"/>
      <c r="P101" s="93">
        <f t="shared" si="67"/>
        <v>0</v>
      </c>
      <c r="Q101" s="93"/>
      <c r="R101" s="93">
        <f t="shared" ref="R101:AE101" si="68">R102</f>
        <v>0</v>
      </c>
      <c r="S101" s="93">
        <f t="shared" si="68"/>
        <v>0</v>
      </c>
      <c r="T101" s="93">
        <f t="shared" si="68"/>
        <v>0</v>
      </c>
      <c r="U101" s="93">
        <f t="shared" si="68"/>
        <v>0</v>
      </c>
      <c r="V101" s="93">
        <f t="shared" si="68"/>
        <v>0</v>
      </c>
      <c r="W101" s="93">
        <f t="shared" si="68"/>
        <v>0</v>
      </c>
      <c r="X101" s="93">
        <f t="shared" si="68"/>
        <v>0</v>
      </c>
      <c r="Y101" s="93">
        <f t="shared" si="68"/>
        <v>0</v>
      </c>
      <c r="Z101" s="93">
        <f t="shared" si="68"/>
        <v>0</v>
      </c>
      <c r="AA101" s="93">
        <f t="shared" si="68"/>
        <v>0</v>
      </c>
      <c r="AB101" s="93">
        <f t="shared" si="68"/>
        <v>0</v>
      </c>
      <c r="AC101" s="93">
        <f t="shared" si="68"/>
        <v>0</v>
      </c>
      <c r="AD101" s="93">
        <f t="shared" si="68"/>
        <v>0</v>
      </c>
      <c r="AE101" s="93">
        <f t="shared" si="68"/>
        <v>0</v>
      </c>
      <c r="AF101" s="93" t="e">
        <f t="shared" si="48"/>
        <v>#REF!</v>
      </c>
      <c r="AG101" s="93">
        <f>AG102</f>
        <v>0</v>
      </c>
      <c r="AH101" s="93">
        <f>AH102</f>
        <v>80000</v>
      </c>
      <c r="AI101" s="93"/>
      <c r="AJ101" s="93">
        <f>AJ102</f>
        <v>80000</v>
      </c>
      <c r="AK101" s="70"/>
      <c r="AL101" s="11" t="e">
        <f>AL102</f>
        <v>#REF!</v>
      </c>
      <c r="AM101" s="38"/>
      <c r="AN101" s="53">
        <f>AN102</f>
        <v>0</v>
      </c>
      <c r="AO101" s="39" t="e">
        <f>AO102</f>
        <v>#REF!</v>
      </c>
    </row>
    <row r="102" spans="1:41" s="5" customFormat="1" hidden="1" x14ac:dyDescent="0.3">
      <c r="A102" s="10"/>
      <c r="B102" s="89">
        <v>423612</v>
      </c>
      <c r="C102" s="101" t="s">
        <v>74</v>
      </c>
      <c r="D102" s="102">
        <f t="shared" si="64"/>
        <v>80000</v>
      </c>
      <c r="E102" s="97" t="e">
        <f>G102+#REF!+#REF!</f>
        <v>#REF!</v>
      </c>
      <c r="F102" s="97" t="e">
        <f>H102+I102+#REF!+K102</f>
        <v>#REF!</v>
      </c>
      <c r="G102" s="97">
        <v>80000</v>
      </c>
      <c r="H102" s="97">
        <v>10000</v>
      </c>
      <c r="I102" s="97"/>
      <c r="J102" s="97">
        <f t="shared" si="65"/>
        <v>70000</v>
      </c>
      <c r="K102" s="97">
        <v>67650</v>
      </c>
      <c r="L102" s="97"/>
      <c r="M102" s="97"/>
      <c r="N102" s="97">
        <f t="shared" si="66"/>
        <v>0</v>
      </c>
      <c r="O102" s="97"/>
      <c r="P102" s="97">
        <f t="shared" si="67"/>
        <v>0</v>
      </c>
      <c r="Q102" s="97"/>
      <c r="R102" s="97"/>
      <c r="S102" s="97"/>
      <c r="T102" s="97">
        <v>0</v>
      </c>
      <c r="U102" s="97"/>
      <c r="V102" s="97">
        <v>0</v>
      </c>
      <c r="W102" s="97"/>
      <c r="X102" s="97">
        <v>0</v>
      </c>
      <c r="Y102" s="97">
        <v>0</v>
      </c>
      <c r="Z102" s="97"/>
      <c r="AA102" s="97"/>
      <c r="AB102" s="97">
        <f t="shared" si="7"/>
        <v>0</v>
      </c>
      <c r="AC102" s="97"/>
      <c r="AD102" s="102"/>
      <c r="AE102" s="102"/>
      <c r="AF102" s="102" t="e">
        <f t="shared" si="48"/>
        <v>#REF!</v>
      </c>
      <c r="AG102" s="102"/>
      <c r="AH102" s="97">
        <f>G102+AG102</f>
        <v>80000</v>
      </c>
      <c r="AI102" s="97"/>
      <c r="AJ102" s="97">
        <f>AH102+AI102</f>
        <v>80000</v>
      </c>
      <c r="AK102" s="71"/>
      <c r="AL102" s="14" t="e">
        <f>#REF!</f>
        <v>#REF!</v>
      </c>
      <c r="AM102" s="36"/>
      <c r="AN102" s="52"/>
      <c r="AO102" s="37" t="e">
        <f>AL102+AN102</f>
        <v>#REF!</v>
      </c>
    </row>
    <row r="103" spans="1:41" s="5" customFormat="1" x14ac:dyDescent="0.3">
      <c r="A103" s="10"/>
      <c r="B103" s="98">
        <v>423700</v>
      </c>
      <c r="C103" s="94" t="s">
        <v>25</v>
      </c>
      <c r="D103" s="93">
        <f t="shared" si="64"/>
        <v>440000</v>
      </c>
      <c r="E103" s="93" t="e">
        <f>E104</f>
        <v>#REF!</v>
      </c>
      <c r="F103" s="93" t="e">
        <f>H103+I103+#REF!+K103</f>
        <v>#REF!</v>
      </c>
      <c r="G103" s="93">
        <f>G104</f>
        <v>440000</v>
      </c>
      <c r="H103" s="93">
        <f>H104</f>
        <v>293673</v>
      </c>
      <c r="I103" s="93">
        <f>I104</f>
        <v>0</v>
      </c>
      <c r="J103" s="93">
        <f>J104</f>
        <v>146327</v>
      </c>
      <c r="K103" s="93">
        <f t="shared" ref="K103" si="69">K104</f>
        <v>0</v>
      </c>
      <c r="L103" s="93"/>
      <c r="M103" s="93"/>
      <c r="N103" s="93">
        <f t="shared" si="66"/>
        <v>0</v>
      </c>
      <c r="O103" s="93"/>
      <c r="P103" s="93">
        <f t="shared" si="67"/>
        <v>0</v>
      </c>
      <c r="Q103" s="93"/>
      <c r="R103" s="93">
        <f>R104</f>
        <v>0</v>
      </c>
      <c r="S103" s="93">
        <f t="shared" ref="S103:AE103" si="70">S104</f>
        <v>0</v>
      </c>
      <c r="T103" s="93">
        <f t="shared" si="70"/>
        <v>0</v>
      </c>
      <c r="U103" s="93">
        <f t="shared" si="70"/>
        <v>0</v>
      </c>
      <c r="V103" s="93">
        <f t="shared" si="70"/>
        <v>0</v>
      </c>
      <c r="W103" s="93">
        <f t="shared" si="70"/>
        <v>0</v>
      </c>
      <c r="X103" s="93">
        <f t="shared" si="70"/>
        <v>0</v>
      </c>
      <c r="Y103" s="93">
        <f t="shared" si="70"/>
        <v>0</v>
      </c>
      <c r="Z103" s="93">
        <f t="shared" si="70"/>
        <v>0</v>
      </c>
      <c r="AA103" s="93">
        <f t="shared" si="70"/>
        <v>0</v>
      </c>
      <c r="AB103" s="93">
        <f t="shared" si="70"/>
        <v>0</v>
      </c>
      <c r="AC103" s="93">
        <f t="shared" si="70"/>
        <v>0</v>
      </c>
      <c r="AD103" s="93">
        <f t="shared" si="70"/>
        <v>0</v>
      </c>
      <c r="AE103" s="93">
        <f t="shared" si="70"/>
        <v>0</v>
      </c>
      <c r="AF103" s="93" t="e">
        <f t="shared" si="48"/>
        <v>#REF!</v>
      </c>
      <c r="AG103" s="93">
        <f>AG104</f>
        <v>0</v>
      </c>
      <c r="AH103" s="93">
        <f>AH104</f>
        <v>440000</v>
      </c>
      <c r="AI103" s="93"/>
      <c r="AJ103" s="93">
        <f>AJ104</f>
        <v>440000</v>
      </c>
      <c r="AK103" s="70"/>
      <c r="AL103" s="11" t="e">
        <f>AL104+#REF!</f>
        <v>#REF!</v>
      </c>
      <c r="AM103" s="38"/>
      <c r="AN103" s="53" t="e">
        <f>AN104+#REF!</f>
        <v>#REF!</v>
      </c>
      <c r="AO103" s="39" t="e">
        <f>AO104+#REF!</f>
        <v>#REF!</v>
      </c>
    </row>
    <row r="104" spans="1:41" s="5" customFormat="1" hidden="1" x14ac:dyDescent="0.3">
      <c r="A104" s="10"/>
      <c r="B104" s="89">
        <v>423711</v>
      </c>
      <c r="C104" s="101" t="s">
        <v>25</v>
      </c>
      <c r="D104" s="102">
        <f t="shared" si="64"/>
        <v>440000</v>
      </c>
      <c r="E104" s="97" t="e">
        <f>G104+#REF!+#REF!</f>
        <v>#REF!</v>
      </c>
      <c r="F104" s="97" t="e">
        <f>H104+I104+#REF!+K104</f>
        <v>#REF!</v>
      </c>
      <c r="G104" s="97">
        <v>440000</v>
      </c>
      <c r="H104" s="97">
        <v>293673</v>
      </c>
      <c r="I104" s="97"/>
      <c r="J104" s="97">
        <f t="shared" si="65"/>
        <v>146327</v>
      </c>
      <c r="K104" s="97"/>
      <c r="L104" s="97"/>
      <c r="M104" s="97"/>
      <c r="N104" s="97">
        <f t="shared" si="66"/>
        <v>0</v>
      </c>
      <c r="O104" s="97"/>
      <c r="P104" s="97">
        <f t="shared" si="67"/>
        <v>0</v>
      </c>
      <c r="Q104" s="97"/>
      <c r="R104" s="97"/>
      <c r="S104" s="97"/>
      <c r="T104" s="97">
        <v>0</v>
      </c>
      <c r="U104" s="97"/>
      <c r="V104" s="97">
        <v>0</v>
      </c>
      <c r="W104" s="97"/>
      <c r="X104" s="97">
        <v>0</v>
      </c>
      <c r="Y104" s="97">
        <v>0</v>
      </c>
      <c r="Z104" s="97"/>
      <c r="AA104" s="97"/>
      <c r="AB104" s="97">
        <f t="shared" si="7"/>
        <v>0</v>
      </c>
      <c r="AC104" s="97"/>
      <c r="AD104" s="102"/>
      <c r="AE104" s="102"/>
      <c r="AF104" s="102" t="e">
        <f t="shared" si="48"/>
        <v>#REF!</v>
      </c>
      <c r="AG104" s="102">
        <v>0</v>
      </c>
      <c r="AH104" s="97">
        <f>G104+AG104</f>
        <v>440000</v>
      </c>
      <c r="AI104" s="97"/>
      <c r="AJ104" s="97">
        <f>AH104+AI104</f>
        <v>440000</v>
      </c>
      <c r="AK104" s="71"/>
      <c r="AL104" s="14" t="e">
        <f>#REF!</f>
        <v>#REF!</v>
      </c>
      <c r="AM104" s="36"/>
      <c r="AN104" s="52">
        <v>300000</v>
      </c>
      <c r="AO104" s="37" t="e">
        <f>AL104+AN104</f>
        <v>#REF!</v>
      </c>
    </row>
    <row r="105" spans="1:41" s="5" customFormat="1" x14ac:dyDescent="0.3">
      <c r="A105" s="10"/>
      <c r="B105" s="98">
        <v>423900</v>
      </c>
      <c r="C105" s="94" t="s">
        <v>26</v>
      </c>
      <c r="D105" s="93">
        <f t="shared" si="64"/>
        <v>150000</v>
      </c>
      <c r="E105" s="93" t="e">
        <f>E106+E107</f>
        <v>#REF!</v>
      </c>
      <c r="F105" s="93" t="e">
        <f>H105+I105+#REF!+K105</f>
        <v>#REF!</v>
      </c>
      <c r="G105" s="93">
        <f>G106+G107</f>
        <v>150000</v>
      </c>
      <c r="H105" s="93">
        <f>H106+H107</f>
        <v>191462.22</v>
      </c>
      <c r="I105" s="93">
        <f>I106+I107</f>
        <v>0</v>
      </c>
      <c r="J105" s="93">
        <f>J106+J107</f>
        <v>-41462.22</v>
      </c>
      <c r="K105" s="93">
        <f t="shared" ref="K105" si="71">K106+K107</f>
        <v>0</v>
      </c>
      <c r="L105" s="93"/>
      <c r="M105" s="93"/>
      <c r="N105" s="93">
        <f t="shared" si="66"/>
        <v>0</v>
      </c>
      <c r="O105" s="93"/>
      <c r="P105" s="93">
        <f t="shared" si="67"/>
        <v>0</v>
      </c>
      <c r="Q105" s="93"/>
      <c r="R105" s="93">
        <f t="shared" ref="R105:AE105" si="72">R106+R107</f>
        <v>0</v>
      </c>
      <c r="S105" s="93">
        <f t="shared" si="72"/>
        <v>0</v>
      </c>
      <c r="T105" s="93">
        <f t="shared" si="72"/>
        <v>0</v>
      </c>
      <c r="U105" s="93">
        <f t="shared" si="72"/>
        <v>447187.6</v>
      </c>
      <c r="V105" s="93">
        <f t="shared" si="72"/>
        <v>0</v>
      </c>
      <c r="W105" s="93">
        <f t="shared" si="72"/>
        <v>0</v>
      </c>
      <c r="X105" s="93">
        <f t="shared" si="72"/>
        <v>0</v>
      </c>
      <c r="Y105" s="93">
        <f t="shared" si="72"/>
        <v>250000</v>
      </c>
      <c r="Z105" s="93">
        <f t="shared" si="72"/>
        <v>0</v>
      </c>
      <c r="AA105" s="93">
        <f t="shared" si="72"/>
        <v>0</v>
      </c>
      <c r="AB105" s="93">
        <f t="shared" si="72"/>
        <v>0</v>
      </c>
      <c r="AC105" s="93">
        <f t="shared" si="72"/>
        <v>0</v>
      </c>
      <c r="AD105" s="93">
        <f t="shared" si="72"/>
        <v>0</v>
      </c>
      <c r="AE105" s="93">
        <f t="shared" si="72"/>
        <v>0</v>
      </c>
      <c r="AF105" s="93" t="e">
        <f t="shared" si="48"/>
        <v>#REF!</v>
      </c>
      <c r="AG105" s="93">
        <f>AG106+AG107</f>
        <v>0</v>
      </c>
      <c r="AH105" s="93">
        <f>AH106+AH107</f>
        <v>150000</v>
      </c>
      <c r="AI105" s="93"/>
      <c r="AJ105" s="93">
        <f>AJ106</f>
        <v>150000</v>
      </c>
      <c r="AK105" s="70"/>
      <c r="AL105" s="11" t="e">
        <f>AL106+AL107</f>
        <v>#REF!</v>
      </c>
      <c r="AM105" s="38"/>
      <c r="AN105" s="53">
        <f>AN106+AN107</f>
        <v>10000</v>
      </c>
      <c r="AO105" s="39" t="e">
        <f>AO106+AO107</f>
        <v>#REF!</v>
      </c>
    </row>
    <row r="106" spans="1:41" s="5" customFormat="1" hidden="1" x14ac:dyDescent="0.3">
      <c r="A106" s="10"/>
      <c r="B106" s="89">
        <v>423911</v>
      </c>
      <c r="C106" s="101" t="s">
        <v>26</v>
      </c>
      <c r="D106" s="102">
        <f t="shared" si="64"/>
        <v>150000</v>
      </c>
      <c r="E106" s="97" t="e">
        <f>G106+#REF!+#REF!</f>
        <v>#REF!</v>
      </c>
      <c r="F106" s="97" t="e">
        <f>H106+I106+#REF!+K106</f>
        <v>#REF!</v>
      </c>
      <c r="G106" s="97">
        <v>150000</v>
      </c>
      <c r="H106" s="97">
        <v>191462.22</v>
      </c>
      <c r="I106" s="97"/>
      <c r="J106" s="97">
        <f t="shared" si="65"/>
        <v>-41462.22</v>
      </c>
      <c r="K106" s="97"/>
      <c r="L106" s="97"/>
      <c r="M106" s="97"/>
      <c r="N106" s="97">
        <f t="shared" si="66"/>
        <v>0</v>
      </c>
      <c r="O106" s="97"/>
      <c r="P106" s="97">
        <f t="shared" si="67"/>
        <v>0</v>
      </c>
      <c r="Q106" s="97"/>
      <c r="R106" s="97"/>
      <c r="S106" s="97"/>
      <c r="T106" s="97"/>
      <c r="U106" s="97">
        <v>447187.6</v>
      </c>
      <c r="V106" s="97">
        <v>0</v>
      </c>
      <c r="W106" s="97"/>
      <c r="X106" s="97">
        <v>0</v>
      </c>
      <c r="Y106" s="97">
        <v>0</v>
      </c>
      <c r="Z106" s="97"/>
      <c r="AA106" s="97"/>
      <c r="AB106" s="97">
        <f t="shared" si="7"/>
        <v>0</v>
      </c>
      <c r="AC106" s="97"/>
      <c r="AD106" s="102"/>
      <c r="AE106" s="102"/>
      <c r="AF106" s="102" t="e">
        <f t="shared" si="48"/>
        <v>#REF!</v>
      </c>
      <c r="AG106" s="102"/>
      <c r="AH106" s="97">
        <f>G106+AG106</f>
        <v>150000</v>
      </c>
      <c r="AI106" s="97"/>
      <c r="AJ106" s="97">
        <f>AH106+AI106</f>
        <v>150000</v>
      </c>
      <c r="AK106" s="71"/>
      <c r="AL106" s="14" t="e">
        <f>#REF!</f>
        <v>#REF!</v>
      </c>
      <c r="AM106" s="36"/>
      <c r="AN106" s="52">
        <v>10000</v>
      </c>
      <c r="AO106" s="37" t="e">
        <f>AL106+AN106</f>
        <v>#REF!</v>
      </c>
    </row>
    <row r="107" spans="1:41" s="5" customFormat="1" hidden="1" x14ac:dyDescent="0.3">
      <c r="A107" s="10"/>
      <c r="B107" s="89">
        <v>423911</v>
      </c>
      <c r="C107" s="101" t="s">
        <v>75</v>
      </c>
      <c r="D107" s="102">
        <f t="shared" si="64"/>
        <v>0</v>
      </c>
      <c r="E107" s="97" t="e">
        <f>G107+#REF!+#REF!</f>
        <v>#REF!</v>
      </c>
      <c r="F107" s="97" t="e">
        <f>H107+I107+#REF!+K107</f>
        <v>#REF!</v>
      </c>
      <c r="G107" s="97">
        <v>0</v>
      </c>
      <c r="H107" s="97"/>
      <c r="I107" s="97"/>
      <c r="J107" s="97">
        <f t="shared" si="65"/>
        <v>0</v>
      </c>
      <c r="K107" s="97"/>
      <c r="L107" s="97"/>
      <c r="M107" s="97"/>
      <c r="N107" s="97">
        <f t="shared" si="66"/>
        <v>0</v>
      </c>
      <c r="O107" s="97"/>
      <c r="P107" s="97">
        <f t="shared" si="67"/>
        <v>0</v>
      </c>
      <c r="Q107" s="97"/>
      <c r="R107" s="97"/>
      <c r="S107" s="97"/>
      <c r="T107" s="97">
        <v>0</v>
      </c>
      <c r="U107" s="97"/>
      <c r="V107" s="97">
        <v>0</v>
      </c>
      <c r="W107" s="97"/>
      <c r="X107" s="97">
        <v>0</v>
      </c>
      <c r="Y107" s="97">
        <v>250000</v>
      </c>
      <c r="Z107" s="97"/>
      <c r="AA107" s="97"/>
      <c r="AB107" s="97">
        <f t="shared" si="7"/>
        <v>0</v>
      </c>
      <c r="AC107" s="97"/>
      <c r="AD107" s="102"/>
      <c r="AE107" s="102"/>
      <c r="AF107" s="102" t="e">
        <f t="shared" si="48"/>
        <v>#REF!</v>
      </c>
      <c r="AG107" s="102"/>
      <c r="AH107" s="102"/>
      <c r="AI107" s="102"/>
      <c r="AJ107" s="102">
        <f>G107+R107+T107+V107+AD107</f>
        <v>0</v>
      </c>
      <c r="AK107" s="71"/>
      <c r="AL107" s="14">
        <v>68510</v>
      </c>
      <c r="AM107" s="36"/>
      <c r="AN107" s="52"/>
      <c r="AO107" s="37">
        <f>AL107+AN107</f>
        <v>68510</v>
      </c>
    </row>
    <row r="108" spans="1:41" s="5" customFormat="1" x14ac:dyDescent="0.3">
      <c r="A108" s="9"/>
      <c r="B108" s="115">
        <v>424000</v>
      </c>
      <c r="C108" s="95" t="s">
        <v>27</v>
      </c>
      <c r="D108" s="91">
        <f t="shared" si="64"/>
        <v>1355000</v>
      </c>
      <c r="E108" s="91" t="e">
        <f>E109+E111+E115</f>
        <v>#REF!</v>
      </c>
      <c r="F108" s="91" t="e">
        <f>H108+I108+#REF!+K108</f>
        <v>#REF!</v>
      </c>
      <c r="G108" s="91">
        <f>G109+G111+G115</f>
        <v>1355000</v>
      </c>
      <c r="H108" s="91">
        <f>H109+H111+H115</f>
        <v>834874.5</v>
      </c>
      <c r="I108" s="91">
        <f>I109+I111+I115</f>
        <v>0</v>
      </c>
      <c r="J108" s="91">
        <f>J109+J111+J115</f>
        <v>520125.5</v>
      </c>
      <c r="K108" s="91">
        <f t="shared" ref="K108" si="73">K109+K111+K115</f>
        <v>0</v>
      </c>
      <c r="L108" s="91">
        <v>251250</v>
      </c>
      <c r="M108" s="91">
        <v>251250</v>
      </c>
      <c r="N108" s="91">
        <f t="shared" si="66"/>
        <v>502500</v>
      </c>
      <c r="O108" s="91">
        <v>251250</v>
      </c>
      <c r="P108" s="91">
        <f t="shared" si="67"/>
        <v>753750</v>
      </c>
      <c r="Q108" s="91">
        <v>251250</v>
      </c>
      <c r="R108" s="91">
        <f t="shared" ref="R108:AH108" si="74">R109+R111+R115</f>
        <v>0</v>
      </c>
      <c r="S108" s="91">
        <f t="shared" si="74"/>
        <v>0</v>
      </c>
      <c r="T108" s="91">
        <f t="shared" si="74"/>
        <v>0</v>
      </c>
      <c r="U108" s="91">
        <f t="shared" si="74"/>
        <v>0</v>
      </c>
      <c r="V108" s="91">
        <f t="shared" si="74"/>
        <v>0</v>
      </c>
      <c r="W108" s="91">
        <f t="shared" si="74"/>
        <v>0</v>
      </c>
      <c r="X108" s="91">
        <f t="shared" si="74"/>
        <v>0</v>
      </c>
      <c r="Y108" s="91">
        <f t="shared" si="74"/>
        <v>0</v>
      </c>
      <c r="Z108" s="91">
        <f t="shared" si="74"/>
        <v>0</v>
      </c>
      <c r="AA108" s="91">
        <f t="shared" si="74"/>
        <v>0</v>
      </c>
      <c r="AB108" s="91">
        <f t="shared" si="74"/>
        <v>0</v>
      </c>
      <c r="AC108" s="91">
        <f t="shared" si="74"/>
        <v>0</v>
      </c>
      <c r="AD108" s="91">
        <f t="shared" si="74"/>
        <v>0</v>
      </c>
      <c r="AE108" s="91">
        <f t="shared" si="74"/>
        <v>0</v>
      </c>
      <c r="AF108" s="91" t="e">
        <f t="shared" si="48"/>
        <v>#REF!</v>
      </c>
      <c r="AG108" s="91">
        <f t="shared" si="74"/>
        <v>0</v>
      </c>
      <c r="AH108" s="91">
        <f t="shared" si="74"/>
        <v>1355000</v>
      </c>
      <c r="AI108" s="91"/>
      <c r="AJ108" s="91">
        <f>AJ111+AJ115</f>
        <v>1355000</v>
      </c>
      <c r="AK108" s="74">
        <v>909949</v>
      </c>
      <c r="AL108" s="13" t="e">
        <f>AL109+AL111+AL115</f>
        <v>#REF!</v>
      </c>
      <c r="AM108" s="44" t="e">
        <f>AK108-AL108</f>
        <v>#REF!</v>
      </c>
      <c r="AN108" s="77"/>
      <c r="AO108" s="78" t="e">
        <f>AO109+AO111+AO115</f>
        <v>#REF!</v>
      </c>
    </row>
    <row r="109" spans="1:41" s="5" customFormat="1" hidden="1" x14ac:dyDescent="0.3">
      <c r="A109" s="10"/>
      <c r="B109" s="105">
        <v>424200</v>
      </c>
      <c r="C109" s="94" t="s">
        <v>76</v>
      </c>
      <c r="D109" s="93">
        <f t="shared" si="64"/>
        <v>0</v>
      </c>
      <c r="E109" s="93" t="e">
        <f>E110</f>
        <v>#REF!</v>
      </c>
      <c r="F109" s="93" t="e">
        <f>H109+I109+#REF!+K109</f>
        <v>#REF!</v>
      </c>
      <c r="G109" s="93">
        <f>G110</f>
        <v>0</v>
      </c>
      <c r="H109" s="93">
        <f>H110</f>
        <v>31500</v>
      </c>
      <c r="I109" s="93">
        <f>I110</f>
        <v>0</v>
      </c>
      <c r="J109" s="93">
        <f>J110</f>
        <v>-31500</v>
      </c>
      <c r="K109" s="93">
        <f t="shared" ref="K109" si="75">K110</f>
        <v>0</v>
      </c>
      <c r="L109" s="93"/>
      <c r="M109" s="93"/>
      <c r="N109" s="93">
        <f t="shared" si="66"/>
        <v>0</v>
      </c>
      <c r="O109" s="93"/>
      <c r="P109" s="93">
        <f t="shared" si="67"/>
        <v>0</v>
      </c>
      <c r="Q109" s="93"/>
      <c r="R109" s="93">
        <f t="shared" ref="R109:AH109" si="76">R110</f>
        <v>0</v>
      </c>
      <c r="S109" s="93">
        <f t="shared" si="76"/>
        <v>0</v>
      </c>
      <c r="T109" s="93">
        <f t="shared" si="76"/>
        <v>0</v>
      </c>
      <c r="U109" s="93">
        <f t="shared" si="76"/>
        <v>0</v>
      </c>
      <c r="V109" s="93">
        <f t="shared" si="76"/>
        <v>0</v>
      </c>
      <c r="W109" s="93">
        <f t="shared" si="76"/>
        <v>0</v>
      </c>
      <c r="X109" s="93">
        <f t="shared" si="76"/>
        <v>0</v>
      </c>
      <c r="Y109" s="93">
        <f t="shared" si="76"/>
        <v>0</v>
      </c>
      <c r="Z109" s="93">
        <f t="shared" si="76"/>
        <v>0</v>
      </c>
      <c r="AA109" s="93">
        <f t="shared" si="76"/>
        <v>0</v>
      </c>
      <c r="AB109" s="93">
        <f t="shared" si="76"/>
        <v>0</v>
      </c>
      <c r="AC109" s="93">
        <f t="shared" si="76"/>
        <v>0</v>
      </c>
      <c r="AD109" s="93">
        <f t="shared" si="76"/>
        <v>0</v>
      </c>
      <c r="AE109" s="93">
        <f t="shared" si="76"/>
        <v>0</v>
      </c>
      <c r="AF109" s="93" t="e">
        <f t="shared" si="48"/>
        <v>#REF!</v>
      </c>
      <c r="AG109" s="93">
        <f t="shared" si="76"/>
        <v>0</v>
      </c>
      <c r="AH109" s="93">
        <f t="shared" si="76"/>
        <v>0</v>
      </c>
      <c r="AI109" s="93"/>
      <c r="AJ109" s="93">
        <f>G109+R109+T109+V109+AD109</f>
        <v>0</v>
      </c>
      <c r="AK109" s="70"/>
      <c r="AL109" s="11" t="e">
        <f>AL110</f>
        <v>#REF!</v>
      </c>
      <c r="AM109" s="38"/>
      <c r="AN109" s="53"/>
      <c r="AO109" s="39" t="e">
        <f>AO110</f>
        <v>#REF!</v>
      </c>
    </row>
    <row r="110" spans="1:41" s="5" customFormat="1" hidden="1" x14ac:dyDescent="0.3">
      <c r="A110" s="10"/>
      <c r="B110" s="88">
        <v>424221</v>
      </c>
      <c r="C110" s="101" t="s">
        <v>154</v>
      </c>
      <c r="D110" s="102">
        <f t="shared" si="64"/>
        <v>0</v>
      </c>
      <c r="E110" s="97" t="e">
        <f>G110+#REF!+#REF!</f>
        <v>#REF!</v>
      </c>
      <c r="F110" s="97" t="e">
        <f>H110+I110+#REF!+K110</f>
        <v>#REF!</v>
      </c>
      <c r="G110" s="97">
        <v>0</v>
      </c>
      <c r="H110" s="97">
        <v>31500</v>
      </c>
      <c r="I110" s="97"/>
      <c r="J110" s="97">
        <f t="shared" si="65"/>
        <v>-31500</v>
      </c>
      <c r="K110" s="97"/>
      <c r="L110" s="97"/>
      <c r="M110" s="97"/>
      <c r="N110" s="97">
        <f t="shared" si="66"/>
        <v>0</v>
      </c>
      <c r="O110" s="97"/>
      <c r="P110" s="97">
        <f t="shared" si="67"/>
        <v>0</v>
      </c>
      <c r="Q110" s="97"/>
      <c r="R110" s="97"/>
      <c r="S110" s="97"/>
      <c r="T110" s="97">
        <v>0</v>
      </c>
      <c r="U110" s="97"/>
      <c r="V110" s="97">
        <v>0</v>
      </c>
      <c r="W110" s="97"/>
      <c r="X110" s="97">
        <v>0</v>
      </c>
      <c r="Y110" s="97">
        <v>0</v>
      </c>
      <c r="Z110" s="97"/>
      <c r="AA110" s="97"/>
      <c r="AB110" s="97">
        <f t="shared" ref="AB110:AB179" si="77">Z110-AA110</f>
        <v>0</v>
      </c>
      <c r="AC110" s="97"/>
      <c r="AD110" s="102"/>
      <c r="AE110" s="102"/>
      <c r="AF110" s="102" t="e">
        <f t="shared" si="48"/>
        <v>#REF!</v>
      </c>
      <c r="AG110" s="102"/>
      <c r="AH110" s="97">
        <f>G110+AG110</f>
        <v>0</v>
      </c>
      <c r="AI110" s="97"/>
      <c r="AJ110" s="97">
        <f>G110+R110+T110+V110+AD110+AG110</f>
        <v>0</v>
      </c>
      <c r="AK110" s="71"/>
      <c r="AL110" s="14" t="e">
        <f>#REF!</f>
        <v>#REF!</v>
      </c>
      <c r="AM110" s="36"/>
      <c r="AN110" s="52"/>
      <c r="AO110" s="37" t="e">
        <f>AL110+AN110</f>
        <v>#REF!</v>
      </c>
    </row>
    <row r="111" spans="1:41" s="5" customFormat="1" x14ac:dyDescent="0.3">
      <c r="A111" s="10"/>
      <c r="B111" s="98">
        <v>424300</v>
      </c>
      <c r="C111" s="94" t="s">
        <v>28</v>
      </c>
      <c r="D111" s="93">
        <f t="shared" si="64"/>
        <v>805000</v>
      </c>
      <c r="E111" s="93" t="e">
        <f>E112+E113+E114</f>
        <v>#REF!</v>
      </c>
      <c r="F111" s="93" t="e">
        <f>H111+I111+#REF!+K111</f>
        <v>#REF!</v>
      </c>
      <c r="G111" s="93">
        <f>G112+G113+G114</f>
        <v>805000</v>
      </c>
      <c r="H111" s="93">
        <f>H112+H113+H114</f>
        <v>609334.5</v>
      </c>
      <c r="I111" s="93">
        <f>I112+I113+I114</f>
        <v>0</v>
      </c>
      <c r="J111" s="93">
        <f>J112+J113+J114</f>
        <v>195665.5</v>
      </c>
      <c r="K111" s="93">
        <f t="shared" ref="K111" si="78">K112+K113+K114</f>
        <v>0</v>
      </c>
      <c r="L111" s="93"/>
      <c r="M111" s="93"/>
      <c r="N111" s="93">
        <f t="shared" si="66"/>
        <v>0</v>
      </c>
      <c r="O111" s="93"/>
      <c r="P111" s="93">
        <f t="shared" si="67"/>
        <v>0</v>
      </c>
      <c r="Q111" s="93"/>
      <c r="R111" s="93">
        <f>R112+R113+R114</f>
        <v>0</v>
      </c>
      <c r="S111" s="93">
        <f t="shared" ref="S111:AE111" si="79">S112+S113+S114</f>
        <v>0</v>
      </c>
      <c r="T111" s="93">
        <f t="shared" si="79"/>
        <v>0</v>
      </c>
      <c r="U111" s="93">
        <f t="shared" si="79"/>
        <v>0</v>
      </c>
      <c r="V111" s="93">
        <f t="shared" si="79"/>
        <v>0</v>
      </c>
      <c r="W111" s="93">
        <f t="shared" si="79"/>
        <v>0</v>
      </c>
      <c r="X111" s="93">
        <f t="shared" si="79"/>
        <v>0</v>
      </c>
      <c r="Y111" s="93">
        <f t="shared" si="79"/>
        <v>0</v>
      </c>
      <c r="Z111" s="93">
        <f t="shared" si="79"/>
        <v>0</v>
      </c>
      <c r="AA111" s="93">
        <f t="shared" si="79"/>
        <v>0</v>
      </c>
      <c r="AB111" s="93">
        <f t="shared" si="79"/>
        <v>0</v>
      </c>
      <c r="AC111" s="93">
        <f t="shared" si="79"/>
        <v>0</v>
      </c>
      <c r="AD111" s="93">
        <f t="shared" si="79"/>
        <v>0</v>
      </c>
      <c r="AE111" s="93">
        <f t="shared" si="79"/>
        <v>0</v>
      </c>
      <c r="AF111" s="93" t="e">
        <f t="shared" si="48"/>
        <v>#REF!</v>
      </c>
      <c r="AG111" s="93">
        <f>AG112+AG113+AG114</f>
        <v>0</v>
      </c>
      <c r="AH111" s="93">
        <f>AH112+AH113+AH114</f>
        <v>805000</v>
      </c>
      <c r="AI111" s="93"/>
      <c r="AJ111" s="93">
        <f>AJ112+AJ113</f>
        <v>805000</v>
      </c>
      <c r="AK111" s="70"/>
      <c r="AL111" s="11" t="e">
        <f>AL112+AL113</f>
        <v>#REF!</v>
      </c>
      <c r="AM111" s="38"/>
      <c r="AN111" s="53"/>
      <c r="AO111" s="39" t="e">
        <f>AO112+AO113</f>
        <v>#REF!</v>
      </c>
    </row>
    <row r="112" spans="1:41" s="5" customFormat="1" hidden="1" x14ac:dyDescent="0.3">
      <c r="A112" s="10"/>
      <c r="B112" s="89">
        <v>424311</v>
      </c>
      <c r="C112" s="101" t="s">
        <v>102</v>
      </c>
      <c r="D112" s="102">
        <f t="shared" si="64"/>
        <v>600000</v>
      </c>
      <c r="E112" s="97" t="e">
        <f>G112+#REF!+#REF!</f>
        <v>#REF!</v>
      </c>
      <c r="F112" s="97" t="e">
        <f>H112+I112+#REF!+K112</f>
        <v>#REF!</v>
      </c>
      <c r="G112" s="97">
        <v>600000</v>
      </c>
      <c r="H112" s="97">
        <v>446000</v>
      </c>
      <c r="I112" s="97"/>
      <c r="J112" s="97">
        <f t="shared" si="65"/>
        <v>154000</v>
      </c>
      <c r="K112" s="97"/>
      <c r="L112" s="97"/>
      <c r="M112" s="97"/>
      <c r="N112" s="97">
        <f t="shared" si="66"/>
        <v>0</v>
      </c>
      <c r="O112" s="97"/>
      <c r="P112" s="97">
        <f t="shared" si="67"/>
        <v>0</v>
      </c>
      <c r="Q112" s="97"/>
      <c r="R112" s="97"/>
      <c r="S112" s="97"/>
      <c r="T112" s="97">
        <v>0</v>
      </c>
      <c r="U112" s="97"/>
      <c r="V112" s="97">
        <v>0</v>
      </c>
      <c r="W112" s="97"/>
      <c r="X112" s="97">
        <v>0</v>
      </c>
      <c r="Y112" s="97">
        <v>0</v>
      </c>
      <c r="Z112" s="97"/>
      <c r="AA112" s="97"/>
      <c r="AB112" s="97">
        <f t="shared" si="77"/>
        <v>0</v>
      </c>
      <c r="AC112" s="97"/>
      <c r="AD112" s="102"/>
      <c r="AE112" s="102"/>
      <c r="AF112" s="102" t="e">
        <f t="shared" si="48"/>
        <v>#REF!</v>
      </c>
      <c r="AG112" s="102"/>
      <c r="AH112" s="97">
        <f t="shared" ref="AH112:AH113" si="80">G112+AG112</f>
        <v>600000</v>
      </c>
      <c r="AI112" s="97"/>
      <c r="AJ112" s="97">
        <f>AH112+AI112</f>
        <v>600000</v>
      </c>
      <c r="AK112" s="71"/>
      <c r="AL112" s="14" t="e">
        <f>#REF!</f>
        <v>#REF!</v>
      </c>
      <c r="AM112" s="36"/>
      <c r="AN112" s="52"/>
      <c r="AO112" s="37" t="e">
        <f>AL112+AN112</f>
        <v>#REF!</v>
      </c>
    </row>
    <row r="113" spans="1:41" s="5" customFormat="1" hidden="1" x14ac:dyDescent="0.3">
      <c r="A113" s="10"/>
      <c r="B113" s="89">
        <v>424331</v>
      </c>
      <c r="C113" s="101" t="s">
        <v>103</v>
      </c>
      <c r="D113" s="102">
        <f t="shared" si="64"/>
        <v>205000</v>
      </c>
      <c r="E113" s="97" t="e">
        <f>G113+#REF!+#REF!</f>
        <v>#REF!</v>
      </c>
      <c r="F113" s="97" t="e">
        <f>H113+I113+#REF!+K113</f>
        <v>#REF!</v>
      </c>
      <c r="G113" s="97">
        <v>205000</v>
      </c>
      <c r="H113" s="97">
        <v>145334.5</v>
      </c>
      <c r="I113" s="97"/>
      <c r="J113" s="97">
        <f t="shared" si="65"/>
        <v>59665.5</v>
      </c>
      <c r="K113" s="97"/>
      <c r="L113" s="97"/>
      <c r="M113" s="97"/>
      <c r="N113" s="97">
        <f t="shared" si="66"/>
        <v>0</v>
      </c>
      <c r="O113" s="97"/>
      <c r="P113" s="97">
        <f t="shared" si="67"/>
        <v>0</v>
      </c>
      <c r="Q113" s="97"/>
      <c r="R113" s="97"/>
      <c r="S113" s="97"/>
      <c r="T113" s="97">
        <v>0</v>
      </c>
      <c r="U113" s="97"/>
      <c r="V113" s="97">
        <v>0</v>
      </c>
      <c r="W113" s="97"/>
      <c r="X113" s="97">
        <v>0</v>
      </c>
      <c r="Y113" s="97">
        <v>0</v>
      </c>
      <c r="Z113" s="97"/>
      <c r="AA113" s="97"/>
      <c r="AB113" s="97">
        <f t="shared" si="77"/>
        <v>0</v>
      </c>
      <c r="AC113" s="97"/>
      <c r="AD113" s="102"/>
      <c r="AE113" s="102"/>
      <c r="AF113" s="102" t="e">
        <f t="shared" si="48"/>
        <v>#REF!</v>
      </c>
      <c r="AG113" s="102"/>
      <c r="AH113" s="97">
        <f t="shared" si="80"/>
        <v>205000</v>
      </c>
      <c r="AI113" s="97"/>
      <c r="AJ113" s="97">
        <f>AH113+AI113</f>
        <v>205000</v>
      </c>
      <c r="AK113" s="71"/>
      <c r="AL113" s="14" t="e">
        <f>#REF!</f>
        <v>#REF!</v>
      </c>
      <c r="AM113" s="36"/>
      <c r="AN113" s="52"/>
      <c r="AO113" s="37" t="e">
        <f>AL113+AN113</f>
        <v>#REF!</v>
      </c>
    </row>
    <row r="114" spans="1:41" s="5" customFormat="1" hidden="1" x14ac:dyDescent="0.3">
      <c r="A114" s="10"/>
      <c r="B114" s="89">
        <v>424351</v>
      </c>
      <c r="C114" s="101" t="s">
        <v>142</v>
      </c>
      <c r="D114" s="102">
        <f t="shared" si="64"/>
        <v>0</v>
      </c>
      <c r="E114" s="97" t="e">
        <f>G114+#REF!+#REF!</f>
        <v>#REF!</v>
      </c>
      <c r="F114" s="97" t="e">
        <f>H114+I114+#REF!+K114</f>
        <v>#REF!</v>
      </c>
      <c r="G114" s="97">
        <v>0</v>
      </c>
      <c r="H114" s="97">
        <v>18000</v>
      </c>
      <c r="I114" s="97"/>
      <c r="J114" s="97">
        <f t="shared" si="65"/>
        <v>-18000</v>
      </c>
      <c r="K114" s="97"/>
      <c r="L114" s="97"/>
      <c r="M114" s="97"/>
      <c r="N114" s="97">
        <f t="shared" si="66"/>
        <v>0</v>
      </c>
      <c r="O114" s="97"/>
      <c r="P114" s="97">
        <f t="shared" si="67"/>
        <v>0</v>
      </c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102"/>
      <c r="AE114" s="102"/>
      <c r="AF114" s="102" t="e">
        <f t="shared" si="48"/>
        <v>#REF!</v>
      </c>
      <c r="AG114" s="102"/>
      <c r="AH114" s="102"/>
      <c r="AI114" s="102"/>
      <c r="AJ114" s="102">
        <f>G114+R114+T114+V114+AD114</f>
        <v>0</v>
      </c>
      <c r="AK114" s="71"/>
      <c r="AL114" s="14"/>
      <c r="AM114" s="36"/>
      <c r="AN114" s="52"/>
      <c r="AO114" s="37"/>
    </row>
    <row r="115" spans="1:41" s="5" customFormat="1" x14ac:dyDescent="0.3">
      <c r="A115" s="10"/>
      <c r="B115" s="98">
        <v>424900</v>
      </c>
      <c r="C115" s="94" t="s">
        <v>29</v>
      </c>
      <c r="D115" s="93">
        <f t="shared" si="64"/>
        <v>550000</v>
      </c>
      <c r="E115" s="93" t="e">
        <f>G115+#REF!+#REF!</f>
        <v>#REF!</v>
      </c>
      <c r="F115" s="93" t="e">
        <f>H115+I115+#REF!+K115</f>
        <v>#REF!</v>
      </c>
      <c r="G115" s="93">
        <f>G116</f>
        <v>550000</v>
      </c>
      <c r="H115" s="93">
        <v>194040</v>
      </c>
      <c r="I115" s="93"/>
      <c r="J115" s="93">
        <f t="shared" si="65"/>
        <v>355960</v>
      </c>
      <c r="K115" s="93"/>
      <c r="L115" s="93"/>
      <c r="M115" s="93"/>
      <c r="N115" s="93">
        <f t="shared" si="66"/>
        <v>0</v>
      </c>
      <c r="O115" s="93"/>
      <c r="P115" s="93">
        <f t="shared" si="67"/>
        <v>0</v>
      </c>
      <c r="Q115" s="93"/>
      <c r="R115" s="93">
        <f t="shared" ref="R115:AF115" si="81">R116</f>
        <v>0</v>
      </c>
      <c r="S115" s="93">
        <f t="shared" si="81"/>
        <v>0</v>
      </c>
      <c r="T115" s="93">
        <f t="shared" si="81"/>
        <v>0</v>
      </c>
      <c r="U115" s="93">
        <f t="shared" si="81"/>
        <v>0</v>
      </c>
      <c r="V115" s="93">
        <f t="shared" si="81"/>
        <v>0</v>
      </c>
      <c r="W115" s="93">
        <f t="shared" si="81"/>
        <v>0</v>
      </c>
      <c r="X115" s="93">
        <f t="shared" si="81"/>
        <v>0</v>
      </c>
      <c r="Y115" s="93">
        <f t="shared" si="81"/>
        <v>0</v>
      </c>
      <c r="Z115" s="93">
        <f t="shared" si="81"/>
        <v>0</v>
      </c>
      <c r="AA115" s="93">
        <f t="shared" si="81"/>
        <v>0</v>
      </c>
      <c r="AB115" s="93">
        <f t="shared" si="81"/>
        <v>0</v>
      </c>
      <c r="AC115" s="93">
        <f t="shared" si="81"/>
        <v>0</v>
      </c>
      <c r="AD115" s="93">
        <f t="shared" si="81"/>
        <v>0</v>
      </c>
      <c r="AE115" s="93">
        <f t="shared" si="81"/>
        <v>0</v>
      </c>
      <c r="AF115" s="93">
        <f t="shared" si="81"/>
        <v>0</v>
      </c>
      <c r="AG115" s="93">
        <f>AG116</f>
        <v>0</v>
      </c>
      <c r="AH115" s="93">
        <f>AH116</f>
        <v>550000</v>
      </c>
      <c r="AI115" s="93"/>
      <c r="AJ115" s="93">
        <f>AJ116</f>
        <v>550000</v>
      </c>
      <c r="AK115" s="70"/>
      <c r="AL115" s="11">
        <v>102750</v>
      </c>
      <c r="AM115" s="38"/>
      <c r="AN115" s="53"/>
      <c r="AO115" s="39">
        <f>AL115+AN115</f>
        <v>102750</v>
      </c>
    </row>
    <row r="116" spans="1:41" s="5" customFormat="1" hidden="1" x14ac:dyDescent="0.3">
      <c r="A116" s="10"/>
      <c r="B116" s="99">
        <v>424911</v>
      </c>
      <c r="C116" s="96" t="s">
        <v>29</v>
      </c>
      <c r="D116" s="97">
        <f t="shared" si="64"/>
        <v>550000</v>
      </c>
      <c r="E116" s="97"/>
      <c r="F116" s="97"/>
      <c r="G116" s="97">
        <v>550000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>
        <f>G116+AG116</f>
        <v>550000</v>
      </c>
      <c r="AI116" s="97"/>
      <c r="AJ116" s="97">
        <f>AH116+AI116</f>
        <v>550000</v>
      </c>
      <c r="AK116" s="70"/>
      <c r="AL116" s="11"/>
      <c r="AM116" s="38"/>
      <c r="AN116" s="53"/>
      <c r="AO116" s="39"/>
    </row>
    <row r="117" spans="1:41" s="5" customFormat="1" x14ac:dyDescent="0.3">
      <c r="A117" s="9"/>
      <c r="B117" s="115">
        <v>425000</v>
      </c>
      <c r="C117" s="95" t="s">
        <v>30</v>
      </c>
      <c r="D117" s="91">
        <f t="shared" si="64"/>
        <v>2610000</v>
      </c>
      <c r="E117" s="91" t="e">
        <f>E118+E127</f>
        <v>#REF!</v>
      </c>
      <c r="F117" s="91" t="e">
        <f>H117+I117+#REF!+K117</f>
        <v>#REF!</v>
      </c>
      <c r="G117" s="91">
        <f>G118+G127</f>
        <v>2610000</v>
      </c>
      <c r="H117" s="91">
        <f>H118+H127</f>
        <v>1824220.02</v>
      </c>
      <c r="I117" s="91">
        <f>I118+I127</f>
        <v>50000</v>
      </c>
      <c r="J117" s="91">
        <f>J118+J127</f>
        <v>665779.98</v>
      </c>
      <c r="K117" s="91">
        <f t="shared" ref="K117" si="82">K118+K127</f>
        <v>0</v>
      </c>
      <c r="L117" s="91">
        <v>512500</v>
      </c>
      <c r="M117" s="91">
        <v>512500</v>
      </c>
      <c r="N117" s="91">
        <f t="shared" si="66"/>
        <v>1025000</v>
      </c>
      <c r="O117" s="91">
        <v>512500</v>
      </c>
      <c r="P117" s="91">
        <f t="shared" si="67"/>
        <v>1537500</v>
      </c>
      <c r="Q117" s="91">
        <v>512500</v>
      </c>
      <c r="R117" s="91">
        <f t="shared" ref="R117:AH117" si="83">R118+R127</f>
        <v>0</v>
      </c>
      <c r="S117" s="91">
        <f t="shared" si="83"/>
        <v>0</v>
      </c>
      <c r="T117" s="91">
        <f t="shared" si="83"/>
        <v>0</v>
      </c>
      <c r="U117" s="91">
        <f t="shared" si="83"/>
        <v>0</v>
      </c>
      <c r="V117" s="91">
        <f t="shared" si="83"/>
        <v>0</v>
      </c>
      <c r="W117" s="91">
        <f t="shared" si="83"/>
        <v>92500</v>
      </c>
      <c r="X117" s="91">
        <f t="shared" si="83"/>
        <v>0</v>
      </c>
      <c r="Y117" s="91">
        <f t="shared" si="83"/>
        <v>0</v>
      </c>
      <c r="Z117" s="91">
        <f t="shared" si="83"/>
        <v>0</v>
      </c>
      <c r="AA117" s="91">
        <f t="shared" si="83"/>
        <v>0</v>
      </c>
      <c r="AB117" s="91">
        <f t="shared" si="83"/>
        <v>0</v>
      </c>
      <c r="AC117" s="91">
        <f t="shared" si="83"/>
        <v>0</v>
      </c>
      <c r="AD117" s="91">
        <f t="shared" si="83"/>
        <v>0</v>
      </c>
      <c r="AE117" s="91">
        <f t="shared" si="83"/>
        <v>0</v>
      </c>
      <c r="AF117" s="91" t="e">
        <f>F117+S117+U117+W117+AC117+AE117</f>
        <v>#REF!</v>
      </c>
      <c r="AG117" s="91">
        <f t="shared" si="83"/>
        <v>0</v>
      </c>
      <c r="AH117" s="91">
        <f t="shared" si="83"/>
        <v>2610000</v>
      </c>
      <c r="AI117" s="91"/>
      <c r="AJ117" s="91">
        <f>AJ118+AJ127</f>
        <v>2610000</v>
      </c>
      <c r="AK117" s="74">
        <v>3009011</v>
      </c>
      <c r="AL117" s="13" t="e">
        <f>AL118+AL127</f>
        <v>#REF!</v>
      </c>
      <c r="AM117" s="44" t="e">
        <f>AK117-AL117</f>
        <v>#REF!</v>
      </c>
      <c r="AN117" s="77"/>
      <c r="AO117" s="78" t="e">
        <f>AO118+AO127</f>
        <v>#REF!</v>
      </c>
    </row>
    <row r="118" spans="1:41" s="5" customFormat="1" x14ac:dyDescent="0.3">
      <c r="A118" s="10"/>
      <c r="B118" s="98">
        <v>425100</v>
      </c>
      <c r="C118" s="94" t="s">
        <v>33</v>
      </c>
      <c r="D118" s="93">
        <f t="shared" si="64"/>
        <v>1780000</v>
      </c>
      <c r="E118" s="93" t="e">
        <f>SUM(E119:E126)</f>
        <v>#REF!</v>
      </c>
      <c r="F118" s="93" t="e">
        <f>H118+I118+#REF!+K118</f>
        <v>#REF!</v>
      </c>
      <c r="G118" s="93">
        <f>G119+G120+G121+G122+G123+G124+G125+G126</f>
        <v>1780000</v>
      </c>
      <c r="H118" s="93">
        <f>SUM(H119:H126)</f>
        <v>1412395.2</v>
      </c>
      <c r="I118" s="93">
        <f>SUM(I119:I126)</f>
        <v>0</v>
      </c>
      <c r="J118" s="93">
        <f>SUM(J119:J126)</f>
        <v>367604.8</v>
      </c>
      <c r="K118" s="93">
        <f t="shared" ref="K118" si="84">SUM(K119:K126)</f>
        <v>0</v>
      </c>
      <c r="L118" s="93"/>
      <c r="M118" s="93"/>
      <c r="N118" s="93">
        <f t="shared" si="66"/>
        <v>0</v>
      </c>
      <c r="O118" s="93"/>
      <c r="P118" s="93">
        <f t="shared" si="67"/>
        <v>0</v>
      </c>
      <c r="Q118" s="93"/>
      <c r="R118" s="93">
        <f t="shared" ref="R118:AF118" si="85">R119+R120+R121+R122+R123+R124+R125+R126</f>
        <v>0</v>
      </c>
      <c r="S118" s="93">
        <f t="shared" si="85"/>
        <v>0</v>
      </c>
      <c r="T118" s="93">
        <f t="shared" si="85"/>
        <v>0</v>
      </c>
      <c r="U118" s="93">
        <f t="shared" si="85"/>
        <v>0</v>
      </c>
      <c r="V118" s="93">
        <f t="shared" si="85"/>
        <v>0</v>
      </c>
      <c r="W118" s="93">
        <f t="shared" si="85"/>
        <v>92500</v>
      </c>
      <c r="X118" s="93">
        <f t="shared" si="85"/>
        <v>0</v>
      </c>
      <c r="Y118" s="93">
        <f t="shared" si="85"/>
        <v>0</v>
      </c>
      <c r="Z118" s="93">
        <f t="shared" si="85"/>
        <v>0</v>
      </c>
      <c r="AA118" s="93">
        <f t="shared" si="85"/>
        <v>0</v>
      </c>
      <c r="AB118" s="93">
        <f t="shared" si="85"/>
        <v>0</v>
      </c>
      <c r="AC118" s="93">
        <f t="shared" si="85"/>
        <v>0</v>
      </c>
      <c r="AD118" s="93">
        <f t="shared" si="85"/>
        <v>0</v>
      </c>
      <c r="AE118" s="93">
        <f t="shared" si="85"/>
        <v>0</v>
      </c>
      <c r="AF118" s="93" t="e">
        <f t="shared" si="85"/>
        <v>#REF!</v>
      </c>
      <c r="AG118" s="93">
        <f>AG119+AG120+AG121+AG122+AG123+AG124+AG125+AG126</f>
        <v>0</v>
      </c>
      <c r="AH118" s="93">
        <f>AH119+AH120+AH121+AH122+AH123+AH124+AH125+AH126</f>
        <v>1780000</v>
      </c>
      <c r="AI118" s="93">
        <f t="shared" ref="AI118:AJ118" si="86">AI119+AI120+AI121+AI122+AI123+AI124+AI125+AI126</f>
        <v>0</v>
      </c>
      <c r="AJ118" s="93">
        <f t="shared" si="86"/>
        <v>1780000</v>
      </c>
      <c r="AK118" s="70"/>
      <c r="AL118" s="11" t="e">
        <f>AL119+AL120+AL121+AL122+AL123+AL124+AL125+AL126</f>
        <v>#REF!</v>
      </c>
      <c r="AM118" s="38"/>
      <c r="AN118" s="53"/>
      <c r="AO118" s="39" t="e">
        <f>AO119+AO120+AO121+AO122+AO123+AO124+AO125+AO126</f>
        <v>#REF!</v>
      </c>
    </row>
    <row r="119" spans="1:41" s="5" customFormat="1" hidden="1" x14ac:dyDescent="0.3">
      <c r="A119" s="10"/>
      <c r="B119" s="89">
        <v>425111</v>
      </c>
      <c r="C119" s="101" t="s">
        <v>104</v>
      </c>
      <c r="D119" s="102">
        <f t="shared" si="64"/>
        <v>100000</v>
      </c>
      <c r="E119" s="102" t="e">
        <f>G119+#REF!+#REF!</f>
        <v>#REF!</v>
      </c>
      <c r="F119" s="102" t="e">
        <f>H119+I119+#REF!+K119</f>
        <v>#REF!</v>
      </c>
      <c r="G119" s="102">
        <v>100000</v>
      </c>
      <c r="H119" s="102"/>
      <c r="I119" s="102"/>
      <c r="J119" s="102">
        <f t="shared" si="65"/>
        <v>100000</v>
      </c>
      <c r="K119" s="102"/>
      <c r="L119" s="102"/>
      <c r="M119" s="102"/>
      <c r="N119" s="97">
        <f t="shared" si="66"/>
        <v>0</v>
      </c>
      <c r="O119" s="97"/>
      <c r="P119" s="97">
        <f t="shared" si="67"/>
        <v>0</v>
      </c>
      <c r="Q119" s="97"/>
      <c r="R119" s="97"/>
      <c r="S119" s="97"/>
      <c r="T119" s="97">
        <v>0</v>
      </c>
      <c r="U119" s="97"/>
      <c r="V119" s="97">
        <v>0</v>
      </c>
      <c r="W119" s="97"/>
      <c r="X119" s="97">
        <v>0</v>
      </c>
      <c r="Y119" s="97">
        <v>0</v>
      </c>
      <c r="Z119" s="97"/>
      <c r="AA119" s="97"/>
      <c r="AB119" s="97">
        <f t="shared" si="77"/>
        <v>0</v>
      </c>
      <c r="AC119" s="97"/>
      <c r="AD119" s="102"/>
      <c r="AE119" s="102"/>
      <c r="AF119" s="102" t="e">
        <f t="shared" ref="AF119:AF126" si="87">F119+S119+U119+W119+AC119+AE119</f>
        <v>#REF!</v>
      </c>
      <c r="AG119" s="102">
        <v>0</v>
      </c>
      <c r="AH119" s="102">
        <f>G119+AG119</f>
        <v>100000</v>
      </c>
      <c r="AI119" s="102"/>
      <c r="AJ119" s="102">
        <f>AH119+AI119</f>
        <v>100000</v>
      </c>
      <c r="AK119" s="71"/>
      <c r="AL119" s="14" t="e">
        <f>#REF!</f>
        <v>#REF!</v>
      </c>
      <c r="AM119" s="36"/>
      <c r="AN119" s="52"/>
      <c r="AO119" s="37" t="e">
        <f>AL119+AN119</f>
        <v>#REF!</v>
      </c>
    </row>
    <row r="120" spans="1:41" s="5" customFormat="1" ht="14.25" hidden="1" customHeight="1" x14ac:dyDescent="0.3">
      <c r="A120" s="10"/>
      <c r="B120" s="89">
        <v>425112</v>
      </c>
      <c r="C120" s="101" t="s">
        <v>105</v>
      </c>
      <c r="D120" s="102">
        <f t="shared" si="64"/>
        <v>200000</v>
      </c>
      <c r="E120" s="102" t="e">
        <f>G120+#REF!+#REF!</f>
        <v>#REF!</v>
      </c>
      <c r="F120" s="102" t="e">
        <f>H120+I120+#REF!+K120</f>
        <v>#REF!</v>
      </c>
      <c r="G120" s="102">
        <v>200000</v>
      </c>
      <c r="H120" s="102">
        <v>453763.2</v>
      </c>
      <c r="I120" s="102"/>
      <c r="J120" s="102">
        <f t="shared" si="65"/>
        <v>-253763.20000000001</v>
      </c>
      <c r="K120" s="102"/>
      <c r="L120" s="102"/>
      <c r="M120" s="102"/>
      <c r="N120" s="97">
        <f t="shared" si="66"/>
        <v>0</v>
      </c>
      <c r="O120" s="97"/>
      <c r="P120" s="97">
        <f t="shared" si="67"/>
        <v>0</v>
      </c>
      <c r="Q120" s="97"/>
      <c r="R120" s="97"/>
      <c r="S120" s="97"/>
      <c r="T120" s="97">
        <v>0</v>
      </c>
      <c r="U120" s="97"/>
      <c r="V120" s="97">
        <v>0</v>
      </c>
      <c r="W120" s="97"/>
      <c r="X120" s="97">
        <v>0</v>
      </c>
      <c r="Y120" s="97">
        <v>0</v>
      </c>
      <c r="Z120" s="97"/>
      <c r="AA120" s="97"/>
      <c r="AB120" s="97">
        <f t="shared" si="77"/>
        <v>0</v>
      </c>
      <c r="AC120" s="97"/>
      <c r="AD120" s="102"/>
      <c r="AE120" s="102"/>
      <c r="AF120" s="102" t="e">
        <f t="shared" si="87"/>
        <v>#REF!</v>
      </c>
      <c r="AG120" s="102">
        <v>0</v>
      </c>
      <c r="AH120" s="102">
        <f>G120+AG120</f>
        <v>200000</v>
      </c>
      <c r="AI120" s="102"/>
      <c r="AJ120" s="102">
        <f>AH120+AI120</f>
        <v>200000</v>
      </c>
      <c r="AK120" s="71"/>
      <c r="AL120" s="14" t="e">
        <f>#REF!</f>
        <v>#REF!</v>
      </c>
      <c r="AN120" s="36"/>
      <c r="AO120" s="37" t="e">
        <f t="shared" ref="AO120:AO126" si="88">AL120+AN120</f>
        <v>#REF!</v>
      </c>
    </row>
    <row r="121" spans="1:41" s="5" customFormat="1" hidden="1" x14ac:dyDescent="0.3">
      <c r="A121" s="10"/>
      <c r="B121" s="89">
        <v>425113</v>
      </c>
      <c r="C121" s="101" t="s">
        <v>106</v>
      </c>
      <c r="D121" s="102">
        <f t="shared" si="64"/>
        <v>500000</v>
      </c>
      <c r="E121" s="102" t="e">
        <f>G121+#REF!+#REF!</f>
        <v>#REF!</v>
      </c>
      <c r="F121" s="102" t="e">
        <f>H121+I121+#REF!+K121</f>
        <v>#REF!</v>
      </c>
      <c r="G121" s="102">
        <v>500000</v>
      </c>
      <c r="H121" s="102"/>
      <c r="I121" s="102"/>
      <c r="J121" s="102">
        <f t="shared" si="65"/>
        <v>500000</v>
      </c>
      <c r="K121" s="102"/>
      <c r="L121" s="102"/>
      <c r="M121" s="102"/>
      <c r="N121" s="97">
        <f t="shared" si="66"/>
        <v>0</v>
      </c>
      <c r="O121" s="97"/>
      <c r="P121" s="97">
        <f t="shared" si="67"/>
        <v>0</v>
      </c>
      <c r="Q121" s="97"/>
      <c r="R121" s="97"/>
      <c r="S121" s="97"/>
      <c r="T121" s="97">
        <v>0</v>
      </c>
      <c r="U121" s="97"/>
      <c r="V121" s="97">
        <v>0</v>
      </c>
      <c r="W121" s="97"/>
      <c r="X121" s="97">
        <v>0</v>
      </c>
      <c r="Y121" s="97">
        <v>0</v>
      </c>
      <c r="Z121" s="97"/>
      <c r="AA121" s="97"/>
      <c r="AB121" s="97">
        <f t="shared" si="77"/>
        <v>0</v>
      </c>
      <c r="AC121" s="97"/>
      <c r="AD121" s="102"/>
      <c r="AE121" s="102"/>
      <c r="AF121" s="102" t="e">
        <f t="shared" si="87"/>
        <v>#REF!</v>
      </c>
      <c r="AG121" s="102">
        <v>0</v>
      </c>
      <c r="AH121" s="102">
        <f>G121+AG121</f>
        <v>500000</v>
      </c>
      <c r="AI121" s="102"/>
      <c r="AJ121" s="102">
        <f t="shared" ref="AJ121:AJ126" si="89">AH121+AI121</f>
        <v>500000</v>
      </c>
      <c r="AK121" s="71"/>
      <c r="AL121" s="14" t="e">
        <f>#REF!</f>
        <v>#REF!</v>
      </c>
      <c r="AN121" s="36"/>
      <c r="AO121" s="37" t="e">
        <f t="shared" si="88"/>
        <v>#REF!</v>
      </c>
    </row>
    <row r="122" spans="1:41" s="5" customFormat="1" hidden="1" x14ac:dyDescent="0.3">
      <c r="A122" s="10"/>
      <c r="B122" s="89">
        <v>425114</v>
      </c>
      <c r="C122" s="101" t="s">
        <v>107</v>
      </c>
      <c r="D122" s="102">
        <f t="shared" si="64"/>
        <v>130000</v>
      </c>
      <c r="E122" s="102" t="e">
        <f>G122+#REF!+#REF!</f>
        <v>#REF!</v>
      </c>
      <c r="F122" s="102" t="e">
        <f>H122+I122+#REF!+K122</f>
        <v>#REF!</v>
      </c>
      <c r="G122" s="102">
        <v>130000</v>
      </c>
      <c r="H122" s="102">
        <v>596380</v>
      </c>
      <c r="I122" s="102"/>
      <c r="J122" s="102">
        <f t="shared" si="65"/>
        <v>-466380</v>
      </c>
      <c r="K122" s="102"/>
      <c r="L122" s="102"/>
      <c r="M122" s="102"/>
      <c r="N122" s="97">
        <f t="shared" si="66"/>
        <v>0</v>
      </c>
      <c r="O122" s="97"/>
      <c r="P122" s="97">
        <f t="shared" si="67"/>
        <v>0</v>
      </c>
      <c r="Q122" s="97"/>
      <c r="R122" s="97"/>
      <c r="S122" s="97"/>
      <c r="T122" s="97">
        <v>0</v>
      </c>
      <c r="U122" s="97"/>
      <c r="V122" s="97">
        <v>0</v>
      </c>
      <c r="W122" s="97">
        <v>42500</v>
      </c>
      <c r="X122" s="97">
        <v>0</v>
      </c>
      <c r="Y122" s="97">
        <v>0</v>
      </c>
      <c r="Z122" s="97"/>
      <c r="AA122" s="97"/>
      <c r="AB122" s="97">
        <f t="shared" si="77"/>
        <v>0</v>
      </c>
      <c r="AC122" s="97"/>
      <c r="AD122" s="102"/>
      <c r="AE122" s="102"/>
      <c r="AF122" s="102" t="e">
        <f t="shared" si="87"/>
        <v>#REF!</v>
      </c>
      <c r="AG122" s="102">
        <v>0</v>
      </c>
      <c r="AH122" s="97">
        <f t="shared" ref="AH122:AH126" si="90">G122+AG122</f>
        <v>130000</v>
      </c>
      <c r="AI122" s="97"/>
      <c r="AJ122" s="102">
        <f t="shared" si="89"/>
        <v>130000</v>
      </c>
      <c r="AK122" s="71"/>
      <c r="AL122" s="14" t="e">
        <f>#REF!</f>
        <v>#REF!</v>
      </c>
      <c r="AM122" s="36"/>
      <c r="AN122" s="52"/>
      <c r="AO122" s="37" t="e">
        <f t="shared" si="88"/>
        <v>#REF!</v>
      </c>
    </row>
    <row r="123" spans="1:41" s="5" customFormat="1" hidden="1" x14ac:dyDescent="0.3">
      <c r="A123" s="10"/>
      <c r="B123" s="89">
        <v>425115</v>
      </c>
      <c r="C123" s="101" t="s">
        <v>108</v>
      </c>
      <c r="D123" s="102">
        <f t="shared" si="64"/>
        <v>100000</v>
      </c>
      <c r="E123" s="102" t="e">
        <f>G123+#REF!+#REF!</f>
        <v>#REF!</v>
      </c>
      <c r="F123" s="102" t="e">
        <f>H123+I123+#REF!+K123</f>
        <v>#REF!</v>
      </c>
      <c r="G123" s="102">
        <v>100000</v>
      </c>
      <c r="H123" s="102">
        <v>8000</v>
      </c>
      <c r="I123" s="102"/>
      <c r="J123" s="102">
        <f t="shared" si="65"/>
        <v>92000</v>
      </c>
      <c r="K123" s="102"/>
      <c r="L123" s="102"/>
      <c r="M123" s="102"/>
      <c r="N123" s="97">
        <f t="shared" si="66"/>
        <v>0</v>
      </c>
      <c r="O123" s="97"/>
      <c r="P123" s="97">
        <f t="shared" si="67"/>
        <v>0</v>
      </c>
      <c r="Q123" s="97"/>
      <c r="R123" s="97"/>
      <c r="S123" s="97"/>
      <c r="T123" s="97">
        <v>0</v>
      </c>
      <c r="U123" s="97"/>
      <c r="V123" s="97">
        <v>0</v>
      </c>
      <c r="W123" s="97"/>
      <c r="X123" s="97">
        <v>0</v>
      </c>
      <c r="Y123" s="97">
        <v>0</v>
      </c>
      <c r="Z123" s="97"/>
      <c r="AA123" s="97"/>
      <c r="AB123" s="97">
        <f t="shared" si="77"/>
        <v>0</v>
      </c>
      <c r="AC123" s="97"/>
      <c r="AD123" s="102"/>
      <c r="AE123" s="102"/>
      <c r="AF123" s="102" t="e">
        <f t="shared" si="87"/>
        <v>#REF!</v>
      </c>
      <c r="AG123" s="102"/>
      <c r="AH123" s="97">
        <f t="shared" si="90"/>
        <v>100000</v>
      </c>
      <c r="AI123" s="97"/>
      <c r="AJ123" s="102">
        <f t="shared" si="89"/>
        <v>100000</v>
      </c>
      <c r="AK123" s="71"/>
      <c r="AL123" s="14" t="e">
        <f>#REF!</f>
        <v>#REF!</v>
      </c>
      <c r="AM123" s="36"/>
      <c r="AN123" s="52"/>
      <c r="AO123" s="37" t="e">
        <f t="shared" si="88"/>
        <v>#REF!</v>
      </c>
    </row>
    <row r="124" spans="1:41" s="5" customFormat="1" hidden="1" x14ac:dyDescent="0.3">
      <c r="A124" s="10"/>
      <c r="B124" s="89">
        <v>425116</v>
      </c>
      <c r="C124" s="101" t="s">
        <v>109</v>
      </c>
      <c r="D124" s="102">
        <f t="shared" si="64"/>
        <v>465000</v>
      </c>
      <c r="E124" s="102" t="e">
        <f>G124+#REF!+#REF!</f>
        <v>#REF!</v>
      </c>
      <c r="F124" s="102" t="e">
        <f>H124+I124+#REF!+K124</f>
        <v>#REF!</v>
      </c>
      <c r="G124" s="102">
        <v>465000</v>
      </c>
      <c r="H124" s="102">
        <v>145000</v>
      </c>
      <c r="I124" s="102"/>
      <c r="J124" s="102">
        <f t="shared" si="65"/>
        <v>320000</v>
      </c>
      <c r="K124" s="102"/>
      <c r="L124" s="102"/>
      <c r="M124" s="102"/>
      <c r="N124" s="97">
        <f t="shared" si="66"/>
        <v>0</v>
      </c>
      <c r="O124" s="97"/>
      <c r="P124" s="97">
        <f t="shared" si="67"/>
        <v>0</v>
      </c>
      <c r="Q124" s="97"/>
      <c r="R124" s="97"/>
      <c r="S124" s="97"/>
      <c r="T124" s="97">
        <v>0</v>
      </c>
      <c r="U124" s="97"/>
      <c r="V124" s="97">
        <v>0</v>
      </c>
      <c r="W124" s="97"/>
      <c r="X124" s="97">
        <v>0</v>
      </c>
      <c r="Y124" s="97">
        <v>0</v>
      </c>
      <c r="Z124" s="97"/>
      <c r="AA124" s="97"/>
      <c r="AB124" s="97">
        <f t="shared" si="77"/>
        <v>0</v>
      </c>
      <c r="AC124" s="97"/>
      <c r="AD124" s="102"/>
      <c r="AE124" s="102"/>
      <c r="AF124" s="102" t="e">
        <f t="shared" si="87"/>
        <v>#REF!</v>
      </c>
      <c r="AG124" s="102">
        <v>0</v>
      </c>
      <c r="AH124" s="97">
        <f t="shared" si="90"/>
        <v>465000</v>
      </c>
      <c r="AI124" s="97"/>
      <c r="AJ124" s="102">
        <f t="shared" si="89"/>
        <v>465000</v>
      </c>
      <c r="AK124" s="71"/>
      <c r="AL124" s="14" t="e">
        <f>#REF!</f>
        <v>#REF!</v>
      </c>
      <c r="AM124" s="36"/>
      <c r="AN124" s="52"/>
      <c r="AO124" s="37" t="e">
        <f t="shared" si="88"/>
        <v>#REF!</v>
      </c>
    </row>
    <row r="125" spans="1:41" s="5" customFormat="1" ht="15" hidden="1" customHeight="1" x14ac:dyDescent="0.3">
      <c r="A125" s="10"/>
      <c r="B125" s="89">
        <v>425117</v>
      </c>
      <c r="C125" s="101" t="s">
        <v>110</v>
      </c>
      <c r="D125" s="102">
        <f t="shared" si="64"/>
        <v>50000</v>
      </c>
      <c r="E125" s="102" t="e">
        <f>G125+#REF!+#REF!</f>
        <v>#REF!</v>
      </c>
      <c r="F125" s="102" t="e">
        <f>H125+I125+#REF!+K125</f>
        <v>#REF!</v>
      </c>
      <c r="G125" s="102">
        <v>50000</v>
      </c>
      <c r="H125" s="102">
        <v>18900</v>
      </c>
      <c r="I125" s="102"/>
      <c r="J125" s="102">
        <f t="shared" si="65"/>
        <v>31100</v>
      </c>
      <c r="K125" s="102"/>
      <c r="L125" s="102"/>
      <c r="M125" s="102"/>
      <c r="N125" s="97">
        <f t="shared" si="66"/>
        <v>0</v>
      </c>
      <c r="O125" s="97"/>
      <c r="P125" s="97">
        <f t="shared" si="67"/>
        <v>0</v>
      </c>
      <c r="Q125" s="97"/>
      <c r="R125" s="97"/>
      <c r="S125" s="97"/>
      <c r="T125" s="97">
        <v>0</v>
      </c>
      <c r="U125" s="97"/>
      <c r="V125" s="97">
        <v>0</v>
      </c>
      <c r="W125" s="97"/>
      <c r="X125" s="97">
        <v>0</v>
      </c>
      <c r="Y125" s="97">
        <v>0</v>
      </c>
      <c r="Z125" s="97"/>
      <c r="AA125" s="97"/>
      <c r="AB125" s="97">
        <f t="shared" si="77"/>
        <v>0</v>
      </c>
      <c r="AC125" s="97"/>
      <c r="AD125" s="102"/>
      <c r="AE125" s="102"/>
      <c r="AF125" s="102" t="e">
        <f t="shared" si="87"/>
        <v>#REF!</v>
      </c>
      <c r="AG125" s="102"/>
      <c r="AH125" s="97">
        <f t="shared" si="90"/>
        <v>50000</v>
      </c>
      <c r="AI125" s="97"/>
      <c r="AJ125" s="102">
        <f t="shared" si="89"/>
        <v>50000</v>
      </c>
      <c r="AK125" s="71"/>
      <c r="AL125" s="14" t="e">
        <f>#REF!</f>
        <v>#REF!</v>
      </c>
      <c r="AM125" s="36"/>
      <c r="AN125" s="52"/>
      <c r="AO125" s="37" t="e">
        <f t="shared" si="88"/>
        <v>#REF!</v>
      </c>
    </row>
    <row r="126" spans="1:41" s="5" customFormat="1" ht="16.2" hidden="1" customHeight="1" x14ac:dyDescent="0.3">
      <c r="A126" s="10"/>
      <c r="B126" s="89">
        <v>425119</v>
      </c>
      <c r="C126" s="106" t="s">
        <v>111</v>
      </c>
      <c r="D126" s="102">
        <f t="shared" si="64"/>
        <v>235000</v>
      </c>
      <c r="E126" s="102" t="e">
        <f>G126+#REF!+#REF!</f>
        <v>#REF!</v>
      </c>
      <c r="F126" s="102" t="e">
        <f>H126+I126+#REF!+K126</f>
        <v>#REF!</v>
      </c>
      <c r="G126" s="102">
        <v>235000</v>
      </c>
      <c r="H126" s="102">
        <v>190352</v>
      </c>
      <c r="I126" s="102"/>
      <c r="J126" s="102">
        <f t="shared" si="65"/>
        <v>44648</v>
      </c>
      <c r="K126" s="102"/>
      <c r="L126" s="102"/>
      <c r="M126" s="102"/>
      <c r="N126" s="97">
        <f t="shared" si="66"/>
        <v>0</v>
      </c>
      <c r="O126" s="97"/>
      <c r="P126" s="97">
        <f t="shared" si="67"/>
        <v>0</v>
      </c>
      <c r="Q126" s="97"/>
      <c r="R126" s="97"/>
      <c r="S126" s="97"/>
      <c r="T126" s="97">
        <v>0</v>
      </c>
      <c r="U126" s="97"/>
      <c r="V126" s="97">
        <v>0</v>
      </c>
      <c r="W126" s="97">
        <v>50000</v>
      </c>
      <c r="X126" s="97">
        <v>0</v>
      </c>
      <c r="Y126" s="97">
        <v>0</v>
      </c>
      <c r="Z126" s="97"/>
      <c r="AA126" s="97"/>
      <c r="AB126" s="97">
        <f t="shared" si="77"/>
        <v>0</v>
      </c>
      <c r="AC126" s="97"/>
      <c r="AD126" s="102"/>
      <c r="AE126" s="102"/>
      <c r="AF126" s="102" t="e">
        <f t="shared" si="87"/>
        <v>#REF!</v>
      </c>
      <c r="AG126" s="102">
        <v>0</v>
      </c>
      <c r="AH126" s="97">
        <f t="shared" si="90"/>
        <v>235000</v>
      </c>
      <c r="AI126" s="97"/>
      <c r="AJ126" s="102">
        <f t="shared" si="89"/>
        <v>235000</v>
      </c>
      <c r="AK126" s="71"/>
      <c r="AL126" s="14" t="e">
        <f>#REF!</f>
        <v>#REF!</v>
      </c>
      <c r="AM126" s="36"/>
      <c r="AN126" s="52"/>
      <c r="AO126" s="37" t="e">
        <f t="shared" si="88"/>
        <v>#REF!</v>
      </c>
    </row>
    <row r="127" spans="1:41" s="5" customFormat="1" x14ac:dyDescent="0.3">
      <c r="A127" s="10"/>
      <c r="B127" s="98">
        <v>425200</v>
      </c>
      <c r="C127" s="94" t="s">
        <v>34</v>
      </c>
      <c r="D127" s="93">
        <f t="shared" si="64"/>
        <v>830000</v>
      </c>
      <c r="E127" s="93" t="e">
        <f>SUM(E128:E134)</f>
        <v>#REF!</v>
      </c>
      <c r="F127" s="93" t="e">
        <f>H127+I127+#REF!+K127</f>
        <v>#REF!</v>
      </c>
      <c r="G127" s="93">
        <f>G128+G129+G130+G131+G132+G133+G134</f>
        <v>830000</v>
      </c>
      <c r="H127" s="93">
        <f>SUM(H128:H134)</f>
        <v>411824.81999999995</v>
      </c>
      <c r="I127" s="93">
        <f>SUM(I128:I134)</f>
        <v>50000</v>
      </c>
      <c r="J127" s="93">
        <f>SUM(J128:J134)</f>
        <v>298175.18000000005</v>
      </c>
      <c r="K127" s="93">
        <f t="shared" ref="K127" si="91">SUM(K128:K134)</f>
        <v>0</v>
      </c>
      <c r="L127" s="93"/>
      <c r="M127" s="93"/>
      <c r="N127" s="93">
        <f t="shared" si="66"/>
        <v>0</v>
      </c>
      <c r="O127" s="93"/>
      <c r="P127" s="93">
        <f t="shared" si="67"/>
        <v>0</v>
      </c>
      <c r="Q127" s="93"/>
      <c r="R127" s="93">
        <f t="shared" ref="R127:AF127" si="92">R128+R129+R130+R131+R132+R133+R134</f>
        <v>0</v>
      </c>
      <c r="S127" s="93">
        <f t="shared" si="92"/>
        <v>0</v>
      </c>
      <c r="T127" s="93">
        <f t="shared" si="92"/>
        <v>0</v>
      </c>
      <c r="U127" s="93">
        <f t="shared" si="92"/>
        <v>0</v>
      </c>
      <c r="V127" s="93">
        <f t="shared" si="92"/>
        <v>0</v>
      </c>
      <c r="W127" s="93">
        <f t="shared" si="92"/>
        <v>0</v>
      </c>
      <c r="X127" s="93">
        <f t="shared" si="92"/>
        <v>0</v>
      </c>
      <c r="Y127" s="93">
        <f t="shared" si="92"/>
        <v>0</v>
      </c>
      <c r="Z127" s="93">
        <f t="shared" si="92"/>
        <v>0</v>
      </c>
      <c r="AA127" s="93">
        <f t="shared" si="92"/>
        <v>0</v>
      </c>
      <c r="AB127" s="93">
        <f t="shared" si="92"/>
        <v>0</v>
      </c>
      <c r="AC127" s="93">
        <f t="shared" si="92"/>
        <v>0</v>
      </c>
      <c r="AD127" s="93">
        <f t="shared" si="92"/>
        <v>0</v>
      </c>
      <c r="AE127" s="93">
        <f t="shared" si="92"/>
        <v>0</v>
      </c>
      <c r="AF127" s="93" t="e">
        <f t="shared" si="92"/>
        <v>#REF!</v>
      </c>
      <c r="AG127" s="93">
        <f>AG128+AG129+AG130+AG131+AG132+AG133+AG134</f>
        <v>0</v>
      </c>
      <c r="AH127" s="93">
        <f>AH128+AH129+AH130+AH131+AH132+AH133+AH134</f>
        <v>830000</v>
      </c>
      <c r="AI127" s="93"/>
      <c r="AJ127" s="93">
        <f>AJ128+AJ129+AJ130+AJ131+AJ132+AJ133+AJ134</f>
        <v>830000</v>
      </c>
      <c r="AK127" s="70"/>
      <c r="AL127" s="11" t="e">
        <f>AL128+AL130+#REF!+#REF!+AL131+AL132+AL133+AL134</f>
        <v>#REF!</v>
      </c>
      <c r="AM127" s="38"/>
      <c r="AN127" s="53"/>
      <c r="AO127" s="39" t="e">
        <f>AO128+AO130+#REF!+#REF!+AO131+AO132+AO133+AO134</f>
        <v>#REF!</v>
      </c>
    </row>
    <row r="128" spans="1:41" s="5" customFormat="1" hidden="1" x14ac:dyDescent="0.3">
      <c r="A128" s="10"/>
      <c r="B128" s="89">
        <v>425211</v>
      </c>
      <c r="C128" s="101" t="s">
        <v>196</v>
      </c>
      <c r="D128" s="102">
        <f t="shared" si="64"/>
        <v>100000</v>
      </c>
      <c r="E128" s="102" t="e">
        <f>G128+#REF!+#REF!</f>
        <v>#REF!</v>
      </c>
      <c r="F128" s="102" t="e">
        <f>H128+I128+#REF!+K128</f>
        <v>#REF!</v>
      </c>
      <c r="G128" s="102">
        <v>100000</v>
      </c>
      <c r="H128" s="102">
        <v>137360.01999999999</v>
      </c>
      <c r="I128" s="102"/>
      <c r="J128" s="102">
        <f t="shared" si="65"/>
        <v>-37360.01999999999</v>
      </c>
      <c r="K128" s="102"/>
      <c r="L128" s="102"/>
      <c r="M128" s="102"/>
      <c r="N128" s="97">
        <f t="shared" si="66"/>
        <v>0</v>
      </c>
      <c r="O128" s="97"/>
      <c r="P128" s="97">
        <f t="shared" si="67"/>
        <v>0</v>
      </c>
      <c r="Q128" s="97"/>
      <c r="R128" s="97"/>
      <c r="S128" s="97"/>
      <c r="T128" s="97">
        <v>0</v>
      </c>
      <c r="U128" s="97"/>
      <c r="V128" s="97">
        <v>0</v>
      </c>
      <c r="W128" s="97"/>
      <c r="X128" s="97">
        <v>0</v>
      </c>
      <c r="Y128" s="97">
        <v>0</v>
      </c>
      <c r="Z128" s="97"/>
      <c r="AA128" s="97"/>
      <c r="AB128" s="97">
        <f t="shared" si="77"/>
        <v>0</v>
      </c>
      <c r="AC128" s="97"/>
      <c r="AD128" s="102"/>
      <c r="AE128" s="102"/>
      <c r="AF128" s="102" t="e">
        <f>F128+S128+U128+W128+AC128+AE128</f>
        <v>#REF!</v>
      </c>
      <c r="AG128" s="102"/>
      <c r="AH128" s="97">
        <f t="shared" ref="AH128:AH134" si="93">G128+AG128</f>
        <v>100000</v>
      </c>
      <c r="AI128" s="97"/>
      <c r="AJ128" s="97">
        <f>AH128+AI128</f>
        <v>100000</v>
      </c>
      <c r="AK128" s="71"/>
      <c r="AL128" s="14" t="e">
        <f>#REF!+#REF!</f>
        <v>#REF!</v>
      </c>
      <c r="AM128" s="36"/>
      <c r="AN128" s="52"/>
      <c r="AO128" s="37" t="e">
        <f t="shared" ref="AO128:AO135" si="94">AL128+AN128</f>
        <v>#REF!</v>
      </c>
    </row>
    <row r="129" spans="1:41" s="5" customFormat="1" hidden="1" x14ac:dyDescent="0.3">
      <c r="A129" s="10"/>
      <c r="B129" s="89">
        <v>425219</v>
      </c>
      <c r="C129" s="101" t="s">
        <v>197</v>
      </c>
      <c r="D129" s="102"/>
      <c r="E129" s="102"/>
      <c r="F129" s="102"/>
      <c r="G129" s="102">
        <v>70000</v>
      </c>
      <c r="H129" s="102"/>
      <c r="I129" s="102"/>
      <c r="J129" s="102"/>
      <c r="K129" s="102"/>
      <c r="L129" s="102"/>
      <c r="M129" s="102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102"/>
      <c r="AE129" s="102"/>
      <c r="AF129" s="102"/>
      <c r="AG129" s="102"/>
      <c r="AH129" s="97">
        <f t="shared" si="93"/>
        <v>70000</v>
      </c>
      <c r="AI129" s="97"/>
      <c r="AJ129" s="97">
        <f t="shared" ref="AJ129:AJ134" si="95">AH129+AI129</f>
        <v>70000</v>
      </c>
      <c r="AK129" s="71"/>
      <c r="AL129" s="14"/>
      <c r="AM129" s="36"/>
      <c r="AN129" s="52"/>
      <c r="AO129" s="37"/>
    </row>
    <row r="130" spans="1:41" s="5" customFormat="1" ht="15.9" hidden="1" customHeight="1" x14ac:dyDescent="0.3">
      <c r="A130" s="10"/>
      <c r="B130" s="89">
        <v>425222</v>
      </c>
      <c r="C130" s="101" t="s">
        <v>135</v>
      </c>
      <c r="D130" s="102">
        <f t="shared" si="64"/>
        <v>100000</v>
      </c>
      <c r="E130" s="102" t="e">
        <f>G130+#REF!+#REF!</f>
        <v>#REF!</v>
      </c>
      <c r="F130" s="102" t="e">
        <f>H130+I130+#REF!+K130</f>
        <v>#REF!</v>
      </c>
      <c r="G130" s="102">
        <v>100000</v>
      </c>
      <c r="H130" s="102">
        <v>178550.8</v>
      </c>
      <c r="I130" s="102">
        <v>50000</v>
      </c>
      <c r="J130" s="102">
        <f t="shared" si="65"/>
        <v>-128550.79999999999</v>
      </c>
      <c r="K130" s="102"/>
      <c r="L130" s="102"/>
      <c r="M130" s="102"/>
      <c r="N130" s="97">
        <f t="shared" si="66"/>
        <v>0</v>
      </c>
      <c r="O130" s="97"/>
      <c r="P130" s="97">
        <f t="shared" si="67"/>
        <v>0</v>
      </c>
      <c r="Q130" s="97"/>
      <c r="R130" s="97"/>
      <c r="S130" s="97"/>
      <c r="T130" s="97">
        <v>0</v>
      </c>
      <c r="U130" s="97"/>
      <c r="V130" s="97">
        <v>0</v>
      </c>
      <c r="W130" s="97"/>
      <c r="X130" s="97">
        <v>0</v>
      </c>
      <c r="Y130" s="97">
        <v>0</v>
      </c>
      <c r="Z130" s="97"/>
      <c r="AA130" s="97"/>
      <c r="AB130" s="97">
        <f t="shared" si="77"/>
        <v>0</v>
      </c>
      <c r="AC130" s="97"/>
      <c r="AD130" s="102"/>
      <c r="AE130" s="102"/>
      <c r="AF130" s="102" t="e">
        <f t="shared" ref="AF130:AF135" si="96">F130+S130+U130+W130+AC130+AE130</f>
        <v>#REF!</v>
      </c>
      <c r="AG130" s="102"/>
      <c r="AH130" s="97">
        <f t="shared" si="93"/>
        <v>100000</v>
      </c>
      <c r="AI130" s="97"/>
      <c r="AJ130" s="97">
        <f t="shared" si="95"/>
        <v>100000</v>
      </c>
      <c r="AK130" s="71"/>
      <c r="AL130" s="14" t="e">
        <f>#REF!</f>
        <v>#REF!</v>
      </c>
      <c r="AM130" s="36"/>
      <c r="AN130" s="52"/>
      <c r="AO130" s="37" t="e">
        <f t="shared" si="94"/>
        <v>#REF!</v>
      </c>
    </row>
    <row r="131" spans="1:41" hidden="1" x14ac:dyDescent="0.3">
      <c r="A131" s="10"/>
      <c r="B131" s="89">
        <v>425225</v>
      </c>
      <c r="C131" s="101" t="s">
        <v>211</v>
      </c>
      <c r="D131" s="102">
        <f t="shared" si="64"/>
        <v>150000</v>
      </c>
      <c r="E131" s="102" t="e">
        <f>G131+#REF!+#REF!</f>
        <v>#REF!</v>
      </c>
      <c r="F131" s="102" t="e">
        <f>H131+I131+#REF!+K131</f>
        <v>#REF!</v>
      </c>
      <c r="G131" s="102">
        <v>150000</v>
      </c>
      <c r="H131" s="102"/>
      <c r="I131" s="102"/>
      <c r="J131" s="102">
        <f t="shared" si="65"/>
        <v>150000</v>
      </c>
      <c r="K131" s="102"/>
      <c r="L131" s="102"/>
      <c r="M131" s="102"/>
      <c r="N131" s="97">
        <f t="shared" si="66"/>
        <v>0</v>
      </c>
      <c r="O131" s="97"/>
      <c r="P131" s="97">
        <f t="shared" si="67"/>
        <v>0</v>
      </c>
      <c r="Q131" s="97"/>
      <c r="R131" s="97"/>
      <c r="S131" s="97"/>
      <c r="T131" s="97">
        <v>0</v>
      </c>
      <c r="U131" s="97"/>
      <c r="V131" s="97">
        <v>0</v>
      </c>
      <c r="W131" s="97"/>
      <c r="X131" s="97">
        <v>0</v>
      </c>
      <c r="Y131" s="97">
        <v>0</v>
      </c>
      <c r="Z131" s="97"/>
      <c r="AA131" s="97"/>
      <c r="AB131" s="97">
        <f t="shared" si="77"/>
        <v>0</v>
      </c>
      <c r="AC131" s="97"/>
      <c r="AD131" s="102"/>
      <c r="AE131" s="102"/>
      <c r="AF131" s="102" t="e">
        <f t="shared" si="96"/>
        <v>#REF!</v>
      </c>
      <c r="AG131" s="102"/>
      <c r="AH131" s="97">
        <f t="shared" si="93"/>
        <v>150000</v>
      </c>
      <c r="AI131" s="97"/>
      <c r="AJ131" s="97">
        <f t="shared" si="95"/>
        <v>150000</v>
      </c>
      <c r="AK131" s="71"/>
      <c r="AL131" s="14" t="e">
        <f>#REF!</f>
        <v>#REF!</v>
      </c>
      <c r="AM131" s="40"/>
      <c r="AN131" s="54"/>
      <c r="AO131" s="37" t="e">
        <f t="shared" si="94"/>
        <v>#REF!</v>
      </c>
    </row>
    <row r="132" spans="1:41" hidden="1" x14ac:dyDescent="0.3">
      <c r="A132" s="10"/>
      <c r="B132" s="89">
        <v>425227</v>
      </c>
      <c r="C132" s="101" t="s">
        <v>198</v>
      </c>
      <c r="D132" s="102">
        <f t="shared" si="64"/>
        <v>180000</v>
      </c>
      <c r="E132" s="102" t="e">
        <f>G132+#REF!+#REF!</f>
        <v>#REF!</v>
      </c>
      <c r="F132" s="102" t="e">
        <f>H132+I132+#REF!+K132</f>
        <v>#REF!</v>
      </c>
      <c r="G132" s="102">
        <v>180000</v>
      </c>
      <c r="H132" s="102"/>
      <c r="I132" s="102"/>
      <c r="J132" s="102">
        <f t="shared" si="65"/>
        <v>180000</v>
      </c>
      <c r="K132" s="102"/>
      <c r="L132" s="102"/>
      <c r="M132" s="102"/>
      <c r="N132" s="97">
        <f t="shared" si="66"/>
        <v>0</v>
      </c>
      <c r="O132" s="97"/>
      <c r="P132" s="97">
        <f t="shared" si="67"/>
        <v>0</v>
      </c>
      <c r="Q132" s="97"/>
      <c r="R132" s="97"/>
      <c r="S132" s="97"/>
      <c r="T132" s="97">
        <v>0</v>
      </c>
      <c r="U132" s="97"/>
      <c r="V132" s="97">
        <v>0</v>
      </c>
      <c r="W132" s="97"/>
      <c r="X132" s="97">
        <v>0</v>
      </c>
      <c r="Y132" s="97">
        <v>0</v>
      </c>
      <c r="Z132" s="97"/>
      <c r="AA132" s="97"/>
      <c r="AB132" s="97">
        <f t="shared" si="77"/>
        <v>0</v>
      </c>
      <c r="AC132" s="97"/>
      <c r="AD132" s="102"/>
      <c r="AE132" s="102"/>
      <c r="AF132" s="102" t="e">
        <f t="shared" si="96"/>
        <v>#REF!</v>
      </c>
      <c r="AG132" s="102">
        <v>0</v>
      </c>
      <c r="AH132" s="97">
        <f t="shared" si="93"/>
        <v>180000</v>
      </c>
      <c r="AI132" s="97"/>
      <c r="AJ132" s="97">
        <f t="shared" si="95"/>
        <v>180000</v>
      </c>
      <c r="AK132" s="71"/>
      <c r="AL132" s="14" t="e">
        <f>#REF!</f>
        <v>#REF!</v>
      </c>
      <c r="AM132" s="40"/>
      <c r="AN132" s="54"/>
      <c r="AO132" s="37" t="e">
        <f t="shared" si="94"/>
        <v>#REF!</v>
      </c>
    </row>
    <row r="133" spans="1:41" hidden="1" x14ac:dyDescent="0.3">
      <c r="A133" s="10"/>
      <c r="B133" s="89">
        <v>425281</v>
      </c>
      <c r="C133" s="101" t="s">
        <v>114</v>
      </c>
      <c r="D133" s="102">
        <f t="shared" si="64"/>
        <v>200000</v>
      </c>
      <c r="E133" s="102" t="e">
        <f>G133+#REF!+#REF!</f>
        <v>#REF!</v>
      </c>
      <c r="F133" s="102" t="e">
        <f>H133+I133+#REF!+K133</f>
        <v>#REF!</v>
      </c>
      <c r="G133" s="102">
        <v>200000</v>
      </c>
      <c r="H133" s="102">
        <v>60180</v>
      </c>
      <c r="I133" s="102"/>
      <c r="J133" s="102">
        <f t="shared" si="65"/>
        <v>139820</v>
      </c>
      <c r="K133" s="102"/>
      <c r="L133" s="102"/>
      <c r="M133" s="102"/>
      <c r="N133" s="97">
        <f t="shared" si="66"/>
        <v>0</v>
      </c>
      <c r="O133" s="97"/>
      <c r="P133" s="97">
        <f t="shared" si="67"/>
        <v>0</v>
      </c>
      <c r="Q133" s="97"/>
      <c r="R133" s="97"/>
      <c r="S133" s="97"/>
      <c r="T133" s="97">
        <v>0</v>
      </c>
      <c r="U133" s="97"/>
      <c r="V133" s="97">
        <v>0</v>
      </c>
      <c r="W133" s="97"/>
      <c r="X133" s="97">
        <v>0</v>
      </c>
      <c r="Y133" s="97">
        <v>0</v>
      </c>
      <c r="Z133" s="97"/>
      <c r="AA133" s="97"/>
      <c r="AB133" s="97">
        <f t="shared" si="77"/>
        <v>0</v>
      </c>
      <c r="AC133" s="97"/>
      <c r="AD133" s="102"/>
      <c r="AE133" s="102"/>
      <c r="AF133" s="102" t="e">
        <f t="shared" si="96"/>
        <v>#REF!</v>
      </c>
      <c r="AG133" s="102">
        <v>0</v>
      </c>
      <c r="AH133" s="97">
        <f t="shared" si="93"/>
        <v>200000</v>
      </c>
      <c r="AI133" s="97"/>
      <c r="AJ133" s="97">
        <f t="shared" si="95"/>
        <v>200000</v>
      </c>
      <c r="AK133" s="71"/>
      <c r="AL133" s="14" t="e">
        <f>#REF!</f>
        <v>#REF!</v>
      </c>
      <c r="AM133" s="40"/>
      <c r="AN133" s="54"/>
      <c r="AO133" s="37" t="e">
        <f t="shared" si="94"/>
        <v>#REF!</v>
      </c>
    </row>
    <row r="134" spans="1:41" ht="16.2" hidden="1" customHeight="1" x14ac:dyDescent="0.3">
      <c r="A134" s="10"/>
      <c r="B134" s="89">
        <v>425291</v>
      </c>
      <c r="C134" s="106" t="s">
        <v>115</v>
      </c>
      <c r="D134" s="102">
        <f t="shared" si="64"/>
        <v>30000</v>
      </c>
      <c r="E134" s="102" t="e">
        <f>G134+#REF!+#REF!</f>
        <v>#REF!</v>
      </c>
      <c r="F134" s="102" t="e">
        <f>H134+I134+#REF!+K134</f>
        <v>#REF!</v>
      </c>
      <c r="G134" s="102">
        <v>30000</v>
      </c>
      <c r="H134" s="102">
        <v>35734</v>
      </c>
      <c r="I134" s="102"/>
      <c r="J134" s="102">
        <f t="shared" si="65"/>
        <v>-5734</v>
      </c>
      <c r="K134" s="102"/>
      <c r="L134" s="102"/>
      <c r="M134" s="102"/>
      <c r="N134" s="97">
        <f t="shared" si="66"/>
        <v>0</v>
      </c>
      <c r="O134" s="97"/>
      <c r="P134" s="97">
        <f t="shared" si="67"/>
        <v>0</v>
      </c>
      <c r="Q134" s="97"/>
      <c r="R134" s="97"/>
      <c r="S134" s="97"/>
      <c r="T134" s="97">
        <v>0</v>
      </c>
      <c r="U134" s="97"/>
      <c r="V134" s="97">
        <v>0</v>
      </c>
      <c r="W134" s="97"/>
      <c r="X134" s="97">
        <v>0</v>
      </c>
      <c r="Y134" s="97">
        <v>0</v>
      </c>
      <c r="Z134" s="97"/>
      <c r="AA134" s="97"/>
      <c r="AB134" s="97">
        <f t="shared" si="77"/>
        <v>0</v>
      </c>
      <c r="AC134" s="97"/>
      <c r="AD134" s="102"/>
      <c r="AE134" s="102"/>
      <c r="AF134" s="102" t="e">
        <f t="shared" si="96"/>
        <v>#REF!</v>
      </c>
      <c r="AG134" s="102"/>
      <c r="AH134" s="97">
        <f t="shared" si="93"/>
        <v>30000</v>
      </c>
      <c r="AI134" s="97"/>
      <c r="AJ134" s="97">
        <f t="shared" si="95"/>
        <v>30000</v>
      </c>
      <c r="AK134" s="71"/>
      <c r="AL134" s="14" t="e">
        <f>#REF!</f>
        <v>#REF!</v>
      </c>
      <c r="AM134" s="40"/>
      <c r="AN134" s="54"/>
      <c r="AO134" s="37" t="e">
        <f t="shared" si="94"/>
        <v>#REF!</v>
      </c>
    </row>
    <row r="135" spans="1:41" x14ac:dyDescent="0.3">
      <c r="A135" s="9"/>
      <c r="B135" s="115">
        <v>426000</v>
      </c>
      <c r="C135" s="95" t="s">
        <v>35</v>
      </c>
      <c r="D135" s="91">
        <f t="shared" si="64"/>
        <v>34347990</v>
      </c>
      <c r="E135" s="91" t="e">
        <f>E136+#REF!+E141+E144+E149+E152+E154+E162</f>
        <v>#REF!</v>
      </c>
      <c r="F135" s="91" t="e">
        <f>H135+I135+#REF!+K135</f>
        <v>#REF!</v>
      </c>
      <c r="G135" s="91">
        <f>G136+G141+G144+G149+G152+G154+G162</f>
        <v>34347990</v>
      </c>
      <c r="H135" s="91" t="e">
        <f>H136+#REF!+H141+H144+H149+H152+H154+H162</f>
        <v>#REF!</v>
      </c>
      <c r="I135" s="91" t="e">
        <f>I136+#REF!+I141+I144+I149+I152+I154+I162</f>
        <v>#REF!</v>
      </c>
      <c r="J135" s="91" t="e">
        <f>J136+#REF!+J141+J144+J149+J152+J154+J162</f>
        <v>#REF!</v>
      </c>
      <c r="K135" s="91" t="e">
        <f>K136+#REF!+K141+K144+K149+K152+K154+K162</f>
        <v>#REF!</v>
      </c>
      <c r="L135" s="91">
        <v>4207500</v>
      </c>
      <c r="M135" s="91">
        <v>5000000</v>
      </c>
      <c r="N135" s="91">
        <f t="shared" si="66"/>
        <v>9207500</v>
      </c>
      <c r="O135" s="91">
        <v>5000000</v>
      </c>
      <c r="P135" s="91">
        <f t="shared" si="67"/>
        <v>14207500</v>
      </c>
      <c r="Q135" s="91">
        <v>2622500</v>
      </c>
      <c r="R135" s="91">
        <f>R136+R141+R144+R149+R152+R154+R162</f>
        <v>0</v>
      </c>
      <c r="S135" s="91" t="e">
        <f>S136+#REF!+S141+S144+S149+S152+S154+S162</f>
        <v>#REF!</v>
      </c>
      <c r="T135" s="91">
        <f>T136+T141+T144+T149+T152+T154+T162</f>
        <v>0</v>
      </c>
      <c r="U135" s="91" t="e">
        <f>U136+#REF!+U141+U144+U149+U152+U154+U162</f>
        <v>#REF!</v>
      </c>
      <c r="V135" s="91" t="e">
        <f>V136+#REF!+V141+V144+V149+V152+V154+V162</f>
        <v>#REF!</v>
      </c>
      <c r="W135" s="91" t="e">
        <f>W136+#REF!+W141+W144+W149+W152+W154+W162</f>
        <v>#REF!</v>
      </c>
      <c r="X135" s="91" t="e">
        <f>X136+#REF!+X141+X144+X149+X152+X154+X162</f>
        <v>#REF!</v>
      </c>
      <c r="Y135" s="91" t="e">
        <f>Y136+#REF!+Y141+Y144+Y149+Y152+Y154+Y162</f>
        <v>#REF!</v>
      </c>
      <c r="Z135" s="91" t="e">
        <f>Z136+#REF!+Z141+Z144+Z149+Z152+Z154+Z162</f>
        <v>#REF!</v>
      </c>
      <c r="AA135" s="91" t="e">
        <f>AA136+#REF!+AA141+AA144+AA149+AA152+AA154+AA162</f>
        <v>#REF!</v>
      </c>
      <c r="AB135" s="91" t="e">
        <f>AB136+#REF!+AB141+AB144+AB149+AB152+AB154+AB162</f>
        <v>#REF!</v>
      </c>
      <c r="AC135" s="91" t="e">
        <f>AC136+#REF!+AC141+AC144+AC149+AC152+AC154+AC162</f>
        <v>#REF!</v>
      </c>
      <c r="AD135" s="91">
        <f>AD136+AD141+AD144+AD149+AD152+AD154+AD162</f>
        <v>0</v>
      </c>
      <c r="AE135" s="91" t="e">
        <f>AE136+#REF!+AE141+AE144+AE149+AE152+AE154+AE162</f>
        <v>#REF!</v>
      </c>
      <c r="AF135" s="91" t="e">
        <f t="shared" si="96"/>
        <v>#REF!</v>
      </c>
      <c r="AG135" s="91">
        <f>AG136+AG141+AG144+AG149+AG152+AG154+AG162</f>
        <v>0</v>
      </c>
      <c r="AH135" s="91">
        <f>AH136+AH141+AH144+AH149+AH152+AH154+AH162</f>
        <v>34347990</v>
      </c>
      <c r="AI135" s="91"/>
      <c r="AJ135" s="91">
        <f>AJ136+AJ141+AJ144+AJ149+AJ152+AJ154+AJ162</f>
        <v>34347990</v>
      </c>
      <c r="AK135" s="74">
        <v>14463068</v>
      </c>
      <c r="AL135" s="13" t="e">
        <f>AL136+#REF!+AL141+AL144+AL149+AL152+AL154+AL162</f>
        <v>#REF!</v>
      </c>
      <c r="AM135" s="44" t="e">
        <f>AK135-AL135</f>
        <v>#REF!</v>
      </c>
      <c r="AN135" s="75" t="e">
        <f>AN136+#REF!+AN141+AN144+AN149+AN152+AN154+AN162</f>
        <v>#REF!</v>
      </c>
      <c r="AO135" s="76" t="e">
        <f t="shared" si="94"/>
        <v>#REF!</v>
      </c>
    </row>
    <row r="136" spans="1:41" x14ac:dyDescent="0.3">
      <c r="A136" s="21"/>
      <c r="B136" s="98">
        <v>426100</v>
      </c>
      <c r="C136" s="94" t="s">
        <v>36</v>
      </c>
      <c r="D136" s="93">
        <f t="shared" si="64"/>
        <v>1375000</v>
      </c>
      <c r="E136" s="93" t="e">
        <f>E137+E138+E140+E139</f>
        <v>#REF!</v>
      </c>
      <c r="F136" s="93" t="e">
        <f>H136+I136+#REF!+K136</f>
        <v>#REF!</v>
      </c>
      <c r="G136" s="93">
        <f>G137+G138+G139+G140</f>
        <v>1375000</v>
      </c>
      <c r="H136" s="93">
        <f>H137+H138+H139+H140</f>
        <v>543029.34</v>
      </c>
      <c r="I136" s="93">
        <f>I137+I138+I139+I140</f>
        <v>0</v>
      </c>
      <c r="J136" s="93">
        <f>J137+J138+J139+J140</f>
        <v>831970.66</v>
      </c>
      <c r="K136" s="93">
        <f t="shared" ref="K136" si="97">K137+K138+K139+K140</f>
        <v>0</v>
      </c>
      <c r="L136" s="93"/>
      <c r="M136" s="93"/>
      <c r="N136" s="93">
        <f t="shared" si="66"/>
        <v>0</v>
      </c>
      <c r="O136" s="93"/>
      <c r="P136" s="93">
        <f t="shared" si="67"/>
        <v>0</v>
      </c>
      <c r="Q136" s="93"/>
      <c r="R136" s="93">
        <f>R137+R138+R139+R140</f>
        <v>0</v>
      </c>
      <c r="S136" s="93" t="e">
        <f>S137+S138+S139+S140+#REF!</f>
        <v>#REF!</v>
      </c>
      <c r="T136" s="93">
        <f>T137+T138+T139+T140</f>
        <v>0</v>
      </c>
      <c r="U136" s="93" t="e">
        <f>U137+U138+U139+U140+#REF!</f>
        <v>#REF!</v>
      </c>
      <c r="V136" s="93" t="e">
        <f>V137+V138+V139+V140+#REF!</f>
        <v>#REF!</v>
      </c>
      <c r="W136" s="93" t="e">
        <f>W137+W138+W139+W140+#REF!</f>
        <v>#REF!</v>
      </c>
      <c r="X136" s="93" t="e">
        <f>X137+X138+X139+X140+#REF!</f>
        <v>#REF!</v>
      </c>
      <c r="Y136" s="93" t="e">
        <f>Y137+Y138+Y139+Y140+#REF!</f>
        <v>#REF!</v>
      </c>
      <c r="Z136" s="93" t="e">
        <f>Z137+Z138+Z139+Z140+#REF!</f>
        <v>#REF!</v>
      </c>
      <c r="AA136" s="93" t="e">
        <f>AA137+AA138+AA139+AA140+#REF!</f>
        <v>#REF!</v>
      </c>
      <c r="AB136" s="93" t="e">
        <f>AB137+AB138+AB139+AB140+#REF!</f>
        <v>#REF!</v>
      </c>
      <c r="AC136" s="93" t="e">
        <f>AC137+AC138+AC139+AC140+#REF!</f>
        <v>#REF!</v>
      </c>
      <c r="AD136" s="93">
        <f>AD137+AD138+AD139+AD140</f>
        <v>0</v>
      </c>
      <c r="AE136" s="93" t="e">
        <f>AE137+AE138+AE139+AE140+#REF!</f>
        <v>#REF!</v>
      </c>
      <c r="AF136" s="93" t="e">
        <f>AF137+AF138+AF139+AF140+#REF!</f>
        <v>#REF!</v>
      </c>
      <c r="AG136" s="93">
        <f>AG137+AG138+AG139+AG140</f>
        <v>0</v>
      </c>
      <c r="AH136" s="93">
        <f>AH137+AH138+AH139+AH140</f>
        <v>1375000</v>
      </c>
      <c r="AI136" s="93"/>
      <c r="AJ136" s="93">
        <f>AJ137+AJ138+AJ139+AJ140</f>
        <v>1375000</v>
      </c>
      <c r="AK136" s="70"/>
      <c r="AL136" s="11" t="e">
        <f>AL137+AL138+AL140</f>
        <v>#REF!</v>
      </c>
      <c r="AM136" s="59"/>
      <c r="AN136" s="60">
        <f>AN137+AN138+AN140</f>
        <v>155000</v>
      </c>
      <c r="AO136" s="61" t="e">
        <f>AO137+AO138+AO140</f>
        <v>#REF!</v>
      </c>
    </row>
    <row r="137" spans="1:41" hidden="1" x14ac:dyDescent="0.3">
      <c r="A137" s="21"/>
      <c r="B137" s="89">
        <v>426111</v>
      </c>
      <c r="C137" s="101" t="s">
        <v>116</v>
      </c>
      <c r="D137" s="102">
        <f t="shared" si="64"/>
        <v>545000</v>
      </c>
      <c r="E137" s="102" t="e">
        <f>G137+#REF!+#REF!</f>
        <v>#REF!</v>
      </c>
      <c r="F137" s="102" t="e">
        <f>H137+I137+#REF!+K137</f>
        <v>#REF!</v>
      </c>
      <c r="G137" s="107">
        <v>545000</v>
      </c>
      <c r="H137" s="102">
        <v>240177.34</v>
      </c>
      <c r="I137" s="102"/>
      <c r="J137" s="102">
        <f t="shared" si="65"/>
        <v>304822.66000000003</v>
      </c>
      <c r="K137" s="102"/>
      <c r="L137" s="102"/>
      <c r="M137" s="102"/>
      <c r="N137" s="97">
        <f t="shared" si="66"/>
        <v>0</v>
      </c>
      <c r="O137" s="97"/>
      <c r="P137" s="97">
        <f t="shared" si="67"/>
        <v>0</v>
      </c>
      <c r="Q137" s="97"/>
      <c r="R137" s="97"/>
      <c r="S137" s="97"/>
      <c r="T137" s="97">
        <v>0</v>
      </c>
      <c r="U137" s="97"/>
      <c r="V137" s="97">
        <v>0</v>
      </c>
      <c r="W137" s="97"/>
      <c r="X137" s="97">
        <v>0</v>
      </c>
      <c r="Y137" s="97">
        <v>0</v>
      </c>
      <c r="Z137" s="97"/>
      <c r="AA137" s="97"/>
      <c r="AB137" s="97">
        <f t="shared" si="77"/>
        <v>0</v>
      </c>
      <c r="AC137" s="97"/>
      <c r="AD137" s="102"/>
      <c r="AE137" s="102"/>
      <c r="AF137" s="102" t="e">
        <f>F137+S137+U137+W137+AC137+AE137</f>
        <v>#REF!</v>
      </c>
      <c r="AG137" s="102"/>
      <c r="AH137" s="97">
        <f t="shared" ref="AH137:AH140" si="98">G137+AG137</f>
        <v>545000</v>
      </c>
      <c r="AI137" s="97"/>
      <c r="AJ137" s="97">
        <f>AH137+AI137</f>
        <v>545000</v>
      </c>
      <c r="AK137" s="71"/>
      <c r="AL137" s="14" t="e">
        <f>#REF!</f>
        <v>#REF!</v>
      </c>
      <c r="AN137" s="40">
        <v>100000</v>
      </c>
      <c r="AO137" s="42" t="e">
        <f>AL137+AN137</f>
        <v>#REF!</v>
      </c>
    </row>
    <row r="138" spans="1:41" hidden="1" x14ac:dyDescent="0.3">
      <c r="A138" s="21"/>
      <c r="B138" s="89">
        <v>426121</v>
      </c>
      <c r="C138" s="101" t="s">
        <v>199</v>
      </c>
      <c r="D138" s="102">
        <f t="shared" si="64"/>
        <v>500000</v>
      </c>
      <c r="E138" s="102" t="e">
        <f>G138+#REF!+#REF!</f>
        <v>#REF!</v>
      </c>
      <c r="F138" s="102" t="e">
        <f>H138+I138+#REF!+K138</f>
        <v>#REF!</v>
      </c>
      <c r="G138" s="107">
        <v>500000</v>
      </c>
      <c r="H138" s="102">
        <v>298652</v>
      </c>
      <c r="I138" s="102"/>
      <c r="J138" s="102">
        <f t="shared" si="65"/>
        <v>201348</v>
      </c>
      <c r="K138" s="102"/>
      <c r="L138" s="102"/>
      <c r="M138" s="102"/>
      <c r="N138" s="97">
        <f t="shared" si="66"/>
        <v>0</v>
      </c>
      <c r="O138" s="97"/>
      <c r="P138" s="97">
        <f t="shared" si="67"/>
        <v>0</v>
      </c>
      <c r="Q138" s="97"/>
      <c r="R138" s="97"/>
      <c r="S138" s="97"/>
      <c r="T138" s="97">
        <v>0</v>
      </c>
      <c r="U138" s="97"/>
      <c r="V138" s="97">
        <v>0</v>
      </c>
      <c r="W138" s="97"/>
      <c r="X138" s="97">
        <v>0</v>
      </c>
      <c r="Y138" s="97">
        <v>0</v>
      </c>
      <c r="Z138" s="97"/>
      <c r="AA138" s="97"/>
      <c r="AB138" s="97">
        <f t="shared" si="77"/>
        <v>0</v>
      </c>
      <c r="AC138" s="97"/>
      <c r="AD138" s="102"/>
      <c r="AE138" s="102"/>
      <c r="AF138" s="102" t="e">
        <f>F138+S138+U138+W138+AC138+AE138</f>
        <v>#REF!</v>
      </c>
      <c r="AG138" s="102"/>
      <c r="AH138" s="97">
        <f t="shared" si="98"/>
        <v>500000</v>
      </c>
      <c r="AI138" s="97"/>
      <c r="AJ138" s="97">
        <f t="shared" ref="AJ138:AJ140" si="99">AH138+AI138</f>
        <v>500000</v>
      </c>
      <c r="AK138" s="71"/>
      <c r="AL138" s="14" t="e">
        <f>#REF!+#REF!</f>
        <v>#REF!</v>
      </c>
      <c r="AN138" s="40">
        <v>50000</v>
      </c>
      <c r="AO138" s="42" t="e">
        <f>AL138+AN138</f>
        <v>#REF!</v>
      </c>
    </row>
    <row r="139" spans="1:41" hidden="1" x14ac:dyDescent="0.3">
      <c r="A139" s="21"/>
      <c r="B139" s="89">
        <v>426129</v>
      </c>
      <c r="C139" s="101" t="s">
        <v>200</v>
      </c>
      <c r="D139" s="102">
        <f t="shared" si="64"/>
        <v>320000</v>
      </c>
      <c r="E139" s="102" t="e">
        <f>G139+#REF!+#REF!</f>
        <v>#REF!</v>
      </c>
      <c r="F139" s="102" t="e">
        <f>H139+I139+#REF!+K139</f>
        <v>#REF!</v>
      </c>
      <c r="G139" s="107">
        <v>320000</v>
      </c>
      <c r="H139" s="102">
        <v>4200</v>
      </c>
      <c r="I139" s="102"/>
      <c r="J139" s="102">
        <f t="shared" si="65"/>
        <v>315800</v>
      </c>
      <c r="K139" s="102"/>
      <c r="L139" s="102"/>
      <c r="M139" s="102"/>
      <c r="N139" s="97">
        <f t="shared" si="66"/>
        <v>0</v>
      </c>
      <c r="O139" s="97"/>
      <c r="P139" s="97">
        <f t="shared" si="67"/>
        <v>0</v>
      </c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102"/>
      <c r="AE139" s="102"/>
      <c r="AF139" s="102" t="e">
        <f>F139+S139+U139+W139+AC139+AE139</f>
        <v>#REF!</v>
      </c>
      <c r="AG139" s="102"/>
      <c r="AH139" s="97">
        <f t="shared" si="98"/>
        <v>320000</v>
      </c>
      <c r="AI139" s="97"/>
      <c r="AJ139" s="97">
        <f t="shared" si="99"/>
        <v>320000</v>
      </c>
      <c r="AK139" s="71"/>
      <c r="AL139" s="14"/>
      <c r="AN139" s="40"/>
      <c r="AO139" s="42"/>
    </row>
    <row r="140" spans="1:41" hidden="1" x14ac:dyDescent="0.3">
      <c r="A140" s="21"/>
      <c r="B140" s="89">
        <v>426131</v>
      </c>
      <c r="C140" s="101" t="s">
        <v>213</v>
      </c>
      <c r="D140" s="102">
        <f t="shared" si="64"/>
        <v>10000</v>
      </c>
      <c r="E140" s="102" t="e">
        <f>G140+#REF!+#REF!</f>
        <v>#REF!</v>
      </c>
      <c r="F140" s="102" t="e">
        <f>H140+I140+#REF!+K140</f>
        <v>#REF!</v>
      </c>
      <c r="G140" s="107">
        <v>10000</v>
      </c>
      <c r="H140" s="102"/>
      <c r="I140" s="102"/>
      <c r="J140" s="102">
        <f t="shared" si="65"/>
        <v>10000</v>
      </c>
      <c r="K140" s="102"/>
      <c r="L140" s="102"/>
      <c r="M140" s="102"/>
      <c r="N140" s="97">
        <f t="shared" si="66"/>
        <v>0</v>
      </c>
      <c r="O140" s="97"/>
      <c r="P140" s="97">
        <f t="shared" si="67"/>
        <v>0</v>
      </c>
      <c r="Q140" s="97"/>
      <c r="R140" s="97"/>
      <c r="S140" s="97"/>
      <c r="T140" s="97">
        <v>0</v>
      </c>
      <c r="U140" s="97"/>
      <c r="V140" s="97">
        <v>0</v>
      </c>
      <c r="W140" s="97"/>
      <c r="X140" s="97">
        <v>0</v>
      </c>
      <c r="Y140" s="97">
        <v>0</v>
      </c>
      <c r="Z140" s="97"/>
      <c r="AA140" s="97"/>
      <c r="AB140" s="97">
        <f t="shared" si="77"/>
        <v>0</v>
      </c>
      <c r="AC140" s="97"/>
      <c r="AD140" s="102"/>
      <c r="AE140" s="102"/>
      <c r="AF140" s="102" t="e">
        <f>F140+S140+U140+W140+AC140+AE140</f>
        <v>#REF!</v>
      </c>
      <c r="AG140" s="102"/>
      <c r="AH140" s="97">
        <f t="shared" si="98"/>
        <v>10000</v>
      </c>
      <c r="AI140" s="97"/>
      <c r="AJ140" s="97">
        <f t="shared" si="99"/>
        <v>10000</v>
      </c>
      <c r="AK140" s="71"/>
      <c r="AL140" s="14" t="e">
        <f>#REF!</f>
        <v>#REF!</v>
      </c>
      <c r="AN140" s="40">
        <v>5000</v>
      </c>
      <c r="AO140" s="42" t="e">
        <f>AL140+AN140</f>
        <v>#REF!</v>
      </c>
    </row>
    <row r="141" spans="1:41" x14ac:dyDescent="0.3">
      <c r="A141" s="21"/>
      <c r="B141" s="98">
        <v>426300</v>
      </c>
      <c r="C141" s="92" t="s">
        <v>37</v>
      </c>
      <c r="D141" s="93">
        <f t="shared" si="64"/>
        <v>220000</v>
      </c>
      <c r="E141" s="93" t="e">
        <f>E142</f>
        <v>#REF!</v>
      </c>
      <c r="F141" s="93" t="e">
        <f>H141+I141+#REF!+K141</f>
        <v>#REF!</v>
      </c>
      <c r="G141" s="93">
        <f>G142+G143</f>
        <v>220000</v>
      </c>
      <c r="H141" s="93">
        <f>H142</f>
        <v>229335</v>
      </c>
      <c r="I141" s="93">
        <f>I142</f>
        <v>0.06</v>
      </c>
      <c r="J141" s="93">
        <f>J142</f>
        <v>-59335.06</v>
      </c>
      <c r="K141" s="93">
        <f t="shared" ref="K141" si="100">K142</f>
        <v>0</v>
      </c>
      <c r="L141" s="93"/>
      <c r="M141" s="93"/>
      <c r="N141" s="93">
        <f t="shared" si="66"/>
        <v>0</v>
      </c>
      <c r="O141" s="93"/>
      <c r="P141" s="93">
        <f t="shared" si="67"/>
        <v>0</v>
      </c>
      <c r="Q141" s="93"/>
      <c r="R141" s="93">
        <f t="shared" ref="R141:AF141" si="101">R142+R143</f>
        <v>0</v>
      </c>
      <c r="S141" s="93">
        <f t="shared" si="101"/>
        <v>0</v>
      </c>
      <c r="T141" s="93">
        <f t="shared" si="101"/>
        <v>0</v>
      </c>
      <c r="U141" s="93">
        <f t="shared" si="101"/>
        <v>0</v>
      </c>
      <c r="V141" s="93">
        <f t="shared" si="101"/>
        <v>0</v>
      </c>
      <c r="W141" s="93">
        <f t="shared" si="101"/>
        <v>0</v>
      </c>
      <c r="X141" s="93">
        <f t="shared" si="101"/>
        <v>0</v>
      </c>
      <c r="Y141" s="93">
        <f t="shared" si="101"/>
        <v>0</v>
      </c>
      <c r="Z141" s="93">
        <f t="shared" si="101"/>
        <v>0</v>
      </c>
      <c r="AA141" s="93">
        <f t="shared" si="101"/>
        <v>0</v>
      </c>
      <c r="AB141" s="93">
        <f t="shared" si="101"/>
        <v>0</v>
      </c>
      <c r="AC141" s="93">
        <f t="shared" si="101"/>
        <v>0</v>
      </c>
      <c r="AD141" s="93">
        <f t="shared" si="101"/>
        <v>0</v>
      </c>
      <c r="AE141" s="93">
        <f t="shared" si="101"/>
        <v>0</v>
      </c>
      <c r="AF141" s="93" t="e">
        <f t="shared" si="101"/>
        <v>#REF!</v>
      </c>
      <c r="AG141" s="93">
        <f>AG142+AG143</f>
        <v>0</v>
      </c>
      <c r="AH141" s="93">
        <f>AH142+AH143</f>
        <v>220000</v>
      </c>
      <c r="AI141" s="93"/>
      <c r="AJ141" s="93">
        <f>AJ142+AJ143</f>
        <v>220000</v>
      </c>
      <c r="AK141" s="70"/>
      <c r="AL141" s="11" t="e">
        <f>AL142</f>
        <v>#REF!</v>
      </c>
      <c r="AM141" s="59"/>
      <c r="AN141" s="60">
        <f>AN142</f>
        <v>30000</v>
      </c>
      <c r="AO141" s="61" t="e">
        <f>AO142</f>
        <v>#REF!</v>
      </c>
    </row>
    <row r="142" spans="1:41" hidden="1" x14ac:dyDescent="0.3">
      <c r="A142" s="21"/>
      <c r="B142" s="89">
        <v>426311</v>
      </c>
      <c r="C142" s="101" t="s">
        <v>201</v>
      </c>
      <c r="D142" s="102">
        <f t="shared" si="64"/>
        <v>170000</v>
      </c>
      <c r="E142" s="102" t="e">
        <f>G142+#REF!+#REF!</f>
        <v>#REF!</v>
      </c>
      <c r="F142" s="102" t="e">
        <f>H142+I142+#REF!+K142</f>
        <v>#REF!</v>
      </c>
      <c r="G142" s="102">
        <v>170000</v>
      </c>
      <c r="H142" s="102">
        <v>229335</v>
      </c>
      <c r="I142" s="102">
        <v>0.06</v>
      </c>
      <c r="J142" s="102">
        <f t="shared" si="65"/>
        <v>-59335.06</v>
      </c>
      <c r="K142" s="102"/>
      <c r="L142" s="102"/>
      <c r="M142" s="102"/>
      <c r="N142" s="97">
        <f t="shared" si="66"/>
        <v>0</v>
      </c>
      <c r="O142" s="97"/>
      <c r="P142" s="97">
        <f t="shared" si="67"/>
        <v>0</v>
      </c>
      <c r="Q142" s="97"/>
      <c r="R142" s="97"/>
      <c r="S142" s="97"/>
      <c r="T142" s="97">
        <v>0</v>
      </c>
      <c r="U142" s="97"/>
      <c r="V142" s="97">
        <v>0</v>
      </c>
      <c r="W142" s="97"/>
      <c r="X142" s="97">
        <v>0</v>
      </c>
      <c r="Y142" s="97">
        <v>0</v>
      </c>
      <c r="Z142" s="97"/>
      <c r="AA142" s="97"/>
      <c r="AB142" s="97">
        <f t="shared" si="77"/>
        <v>0</v>
      </c>
      <c r="AC142" s="97"/>
      <c r="AD142" s="102"/>
      <c r="AE142" s="102"/>
      <c r="AF142" s="102" t="e">
        <f>F142+S142+U142+W142+AC142+AE142</f>
        <v>#REF!</v>
      </c>
      <c r="AG142" s="102"/>
      <c r="AH142" s="97">
        <f t="shared" ref="AH142:AH143" si="102">G142+AG142</f>
        <v>170000</v>
      </c>
      <c r="AI142" s="97"/>
      <c r="AJ142" s="97">
        <f>AH142+AI142</f>
        <v>170000</v>
      </c>
      <c r="AK142" s="71"/>
      <c r="AL142" s="14" t="e">
        <f>#REF!+#REF!</f>
        <v>#REF!</v>
      </c>
      <c r="AN142" s="40">
        <v>30000</v>
      </c>
      <c r="AO142" s="42" t="e">
        <f>AL142+AN142</f>
        <v>#REF!</v>
      </c>
    </row>
    <row r="143" spans="1:41" hidden="1" x14ac:dyDescent="0.3">
      <c r="A143" s="21"/>
      <c r="B143" s="89">
        <v>426312</v>
      </c>
      <c r="C143" s="101" t="s">
        <v>202</v>
      </c>
      <c r="D143" s="102"/>
      <c r="E143" s="102"/>
      <c r="F143" s="102"/>
      <c r="G143" s="102">
        <v>50000</v>
      </c>
      <c r="H143" s="102"/>
      <c r="I143" s="102"/>
      <c r="J143" s="102"/>
      <c r="K143" s="102"/>
      <c r="L143" s="102"/>
      <c r="M143" s="102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102"/>
      <c r="AE143" s="102"/>
      <c r="AF143" s="102"/>
      <c r="AG143" s="102"/>
      <c r="AH143" s="97">
        <f t="shared" si="102"/>
        <v>50000</v>
      </c>
      <c r="AI143" s="97"/>
      <c r="AJ143" s="97">
        <f t="shared" ref="AJ143" si="103">G143+R143+T143+V143+AD143+AG143</f>
        <v>50000</v>
      </c>
      <c r="AK143" s="71"/>
      <c r="AL143" s="14"/>
      <c r="AN143" s="85"/>
      <c r="AO143" s="42"/>
    </row>
    <row r="144" spans="1:41" x14ac:dyDescent="0.3">
      <c r="A144" s="21"/>
      <c r="B144" s="98">
        <v>426400</v>
      </c>
      <c r="C144" s="94" t="s">
        <v>38</v>
      </c>
      <c r="D144" s="93">
        <f t="shared" si="64"/>
        <v>1590000</v>
      </c>
      <c r="E144" s="93" t="e">
        <f>E145+E146+E147+E148</f>
        <v>#REF!</v>
      </c>
      <c r="F144" s="93" t="e">
        <f>H144+I144+#REF!+K144</f>
        <v>#REF!</v>
      </c>
      <c r="G144" s="93">
        <f>G145+G146+G147+G148</f>
        <v>1590000</v>
      </c>
      <c r="H144" s="93">
        <f>H145+H146+H147+H148</f>
        <v>1218609.2</v>
      </c>
      <c r="I144" s="93">
        <f>I145+I146+I147+I148</f>
        <v>0</v>
      </c>
      <c r="J144" s="93">
        <f>J145+J146+J147+J148</f>
        <v>371390.8</v>
      </c>
      <c r="K144" s="93">
        <f t="shared" ref="K144" si="104">K145+K146+K147+K148</f>
        <v>0</v>
      </c>
      <c r="L144" s="93"/>
      <c r="M144" s="93"/>
      <c r="N144" s="93">
        <f t="shared" si="66"/>
        <v>0</v>
      </c>
      <c r="O144" s="93"/>
      <c r="P144" s="93">
        <f t="shared" si="67"/>
        <v>0</v>
      </c>
      <c r="Q144" s="93"/>
      <c r="R144" s="93">
        <f t="shared" ref="R144:AE144" si="105">R145+R146+R147+R148</f>
        <v>0</v>
      </c>
      <c r="S144" s="93">
        <f t="shared" si="105"/>
        <v>0</v>
      </c>
      <c r="T144" s="93">
        <f t="shared" si="105"/>
        <v>0</v>
      </c>
      <c r="U144" s="93">
        <f t="shared" si="105"/>
        <v>0</v>
      </c>
      <c r="V144" s="93">
        <f t="shared" si="105"/>
        <v>0</v>
      </c>
      <c r="W144" s="93">
        <f t="shared" si="105"/>
        <v>0</v>
      </c>
      <c r="X144" s="93">
        <f t="shared" si="105"/>
        <v>0</v>
      </c>
      <c r="Y144" s="93">
        <f t="shared" si="105"/>
        <v>0</v>
      </c>
      <c r="Z144" s="93">
        <f t="shared" si="105"/>
        <v>0</v>
      </c>
      <c r="AA144" s="93">
        <f t="shared" si="105"/>
        <v>0</v>
      </c>
      <c r="AB144" s="93">
        <f t="shared" si="105"/>
        <v>0</v>
      </c>
      <c r="AC144" s="93">
        <f t="shared" si="105"/>
        <v>0</v>
      </c>
      <c r="AD144" s="93">
        <f t="shared" si="105"/>
        <v>0</v>
      </c>
      <c r="AE144" s="93">
        <f t="shared" si="105"/>
        <v>0</v>
      </c>
      <c r="AF144" s="93" t="e">
        <f t="shared" ref="AF144:AF170" si="106">F144+S144+U144+W144+AC144+AE144</f>
        <v>#REF!</v>
      </c>
      <c r="AG144" s="93">
        <f>AG145+AG146+AG147+AG148</f>
        <v>0</v>
      </c>
      <c r="AH144" s="93">
        <f>AH145+AH146+AH147+AH148</f>
        <v>1590000</v>
      </c>
      <c r="AI144" s="93"/>
      <c r="AJ144" s="93">
        <f>AJ145+AJ146+AJ147+AJ148</f>
        <v>1590000</v>
      </c>
      <c r="AK144" s="70"/>
      <c r="AL144" s="11" t="e">
        <f>AL145+AL146+AL147+AL148</f>
        <v>#REF!</v>
      </c>
      <c r="AM144" s="59"/>
      <c r="AN144" s="60">
        <f>AN145+AN146+AN147+AN148</f>
        <v>80000</v>
      </c>
      <c r="AO144" s="61" t="e">
        <f>AO145+AO146+AO147+AO148</f>
        <v>#REF!</v>
      </c>
    </row>
    <row r="145" spans="1:41" hidden="1" x14ac:dyDescent="0.3">
      <c r="A145" s="21"/>
      <c r="B145" s="89">
        <v>426411</v>
      </c>
      <c r="C145" s="101" t="s">
        <v>117</v>
      </c>
      <c r="D145" s="102">
        <f t="shared" si="64"/>
        <v>130000</v>
      </c>
      <c r="E145" s="102" t="e">
        <f>G145+#REF!+#REF!</f>
        <v>#REF!</v>
      </c>
      <c r="F145" s="102" t="e">
        <f>H145+I145+#REF!+K145</f>
        <v>#REF!</v>
      </c>
      <c r="G145" s="102">
        <v>130000</v>
      </c>
      <c r="H145" s="102">
        <v>177644.56</v>
      </c>
      <c r="I145" s="102"/>
      <c r="J145" s="102">
        <f t="shared" si="65"/>
        <v>-47644.56</v>
      </c>
      <c r="K145" s="102"/>
      <c r="L145" s="102"/>
      <c r="M145" s="102"/>
      <c r="N145" s="97">
        <f t="shared" si="66"/>
        <v>0</v>
      </c>
      <c r="O145" s="97"/>
      <c r="P145" s="97">
        <f t="shared" si="67"/>
        <v>0</v>
      </c>
      <c r="Q145" s="97"/>
      <c r="R145" s="97"/>
      <c r="S145" s="97"/>
      <c r="T145" s="97">
        <v>0</v>
      </c>
      <c r="U145" s="97"/>
      <c r="V145" s="97">
        <v>0</v>
      </c>
      <c r="W145" s="97"/>
      <c r="X145" s="97">
        <v>0</v>
      </c>
      <c r="Y145" s="97">
        <v>0</v>
      </c>
      <c r="Z145" s="97"/>
      <c r="AA145" s="97"/>
      <c r="AB145" s="97">
        <f t="shared" si="77"/>
        <v>0</v>
      </c>
      <c r="AC145" s="97"/>
      <c r="AD145" s="102"/>
      <c r="AE145" s="102"/>
      <c r="AF145" s="102" t="e">
        <f t="shared" si="106"/>
        <v>#REF!</v>
      </c>
      <c r="AG145" s="102"/>
      <c r="AH145" s="97">
        <f t="shared" ref="AH145:AH148" si="107">G145+AG145</f>
        <v>130000</v>
      </c>
      <c r="AI145" s="97"/>
      <c r="AJ145" s="97">
        <f t="shared" ref="AJ145:AJ148" si="108">G145+R145+T145+V145+AD145+AG145</f>
        <v>130000</v>
      </c>
      <c r="AK145" s="71"/>
      <c r="AL145" s="14" t="e">
        <f>#REF!</f>
        <v>#REF!</v>
      </c>
      <c r="AN145" s="40">
        <v>20000</v>
      </c>
      <c r="AO145" s="42" t="e">
        <f>AL145+AN145</f>
        <v>#REF!</v>
      </c>
    </row>
    <row r="146" spans="1:41" hidden="1" x14ac:dyDescent="0.3">
      <c r="A146" s="21"/>
      <c r="B146" s="89">
        <v>426412</v>
      </c>
      <c r="C146" s="101" t="s">
        <v>118</v>
      </c>
      <c r="D146" s="102">
        <f t="shared" si="64"/>
        <v>1380000</v>
      </c>
      <c r="E146" s="102" t="e">
        <f>G146+#REF!+#REF!</f>
        <v>#REF!</v>
      </c>
      <c r="F146" s="102" t="e">
        <f>H146+I146+#REF!+K146</f>
        <v>#REF!</v>
      </c>
      <c r="G146" s="102">
        <v>1380000</v>
      </c>
      <c r="H146" s="102">
        <v>947855.64</v>
      </c>
      <c r="I146" s="102"/>
      <c r="J146" s="102">
        <f t="shared" si="65"/>
        <v>432144.36</v>
      </c>
      <c r="K146" s="102"/>
      <c r="L146" s="102"/>
      <c r="M146" s="102"/>
      <c r="N146" s="97">
        <f t="shared" si="66"/>
        <v>0</v>
      </c>
      <c r="O146" s="97"/>
      <c r="P146" s="97">
        <f t="shared" si="67"/>
        <v>0</v>
      </c>
      <c r="Q146" s="97"/>
      <c r="R146" s="97"/>
      <c r="S146" s="97"/>
      <c r="T146" s="97">
        <v>0</v>
      </c>
      <c r="U146" s="97"/>
      <c r="V146" s="97">
        <v>0</v>
      </c>
      <c r="W146" s="97"/>
      <c r="X146" s="97">
        <v>0</v>
      </c>
      <c r="Y146" s="97">
        <v>0</v>
      </c>
      <c r="Z146" s="97"/>
      <c r="AA146" s="97"/>
      <c r="AB146" s="97">
        <f t="shared" si="77"/>
        <v>0</v>
      </c>
      <c r="AC146" s="97"/>
      <c r="AD146" s="102"/>
      <c r="AE146" s="102"/>
      <c r="AF146" s="102" t="e">
        <f t="shared" si="106"/>
        <v>#REF!</v>
      </c>
      <c r="AG146" s="102"/>
      <c r="AH146" s="97">
        <f t="shared" si="107"/>
        <v>1380000</v>
      </c>
      <c r="AI146" s="97"/>
      <c r="AJ146" s="97">
        <f t="shared" si="108"/>
        <v>1380000</v>
      </c>
      <c r="AK146" s="71"/>
      <c r="AL146" s="14" t="e">
        <f>#REF!</f>
        <v>#REF!</v>
      </c>
      <c r="AM146" s="3"/>
      <c r="AN146" s="40">
        <v>50000</v>
      </c>
      <c r="AO146" s="42" t="e">
        <f>AL146+AN146</f>
        <v>#REF!</v>
      </c>
    </row>
    <row r="147" spans="1:41" hidden="1" x14ac:dyDescent="0.3">
      <c r="A147" s="21"/>
      <c r="B147" s="89">
        <v>426413</v>
      </c>
      <c r="C147" s="101" t="s">
        <v>119</v>
      </c>
      <c r="D147" s="102">
        <f t="shared" si="64"/>
        <v>20000</v>
      </c>
      <c r="E147" s="102" t="e">
        <f>G147+#REF!+#REF!</f>
        <v>#REF!</v>
      </c>
      <c r="F147" s="102" t="e">
        <f>H147+I147+#REF!+K147</f>
        <v>#REF!</v>
      </c>
      <c r="G147" s="102">
        <v>20000</v>
      </c>
      <c r="H147" s="102">
        <v>6735</v>
      </c>
      <c r="I147" s="102"/>
      <c r="J147" s="102">
        <f t="shared" si="65"/>
        <v>13265</v>
      </c>
      <c r="K147" s="102"/>
      <c r="L147" s="102"/>
      <c r="M147" s="102"/>
      <c r="N147" s="97">
        <f t="shared" si="66"/>
        <v>0</v>
      </c>
      <c r="O147" s="97"/>
      <c r="P147" s="97">
        <f t="shared" si="67"/>
        <v>0</v>
      </c>
      <c r="Q147" s="97"/>
      <c r="R147" s="97"/>
      <c r="S147" s="97"/>
      <c r="T147" s="97">
        <v>0</v>
      </c>
      <c r="U147" s="97"/>
      <c r="V147" s="97">
        <v>0</v>
      </c>
      <c r="W147" s="97"/>
      <c r="X147" s="97">
        <v>0</v>
      </c>
      <c r="Y147" s="97">
        <v>0</v>
      </c>
      <c r="Z147" s="97"/>
      <c r="AA147" s="97"/>
      <c r="AB147" s="97">
        <f t="shared" si="77"/>
        <v>0</v>
      </c>
      <c r="AC147" s="97"/>
      <c r="AD147" s="102"/>
      <c r="AE147" s="102"/>
      <c r="AF147" s="102" t="e">
        <f t="shared" si="106"/>
        <v>#REF!</v>
      </c>
      <c r="AG147" s="102"/>
      <c r="AH147" s="97">
        <f t="shared" si="107"/>
        <v>20000</v>
      </c>
      <c r="AI147" s="97"/>
      <c r="AJ147" s="97">
        <f t="shared" si="108"/>
        <v>20000</v>
      </c>
      <c r="AK147" s="71"/>
      <c r="AL147" s="14" t="e">
        <f>#REF!</f>
        <v>#REF!</v>
      </c>
      <c r="AN147" s="40">
        <v>5000</v>
      </c>
      <c r="AO147" s="42" t="e">
        <f>AL147+AN147</f>
        <v>#REF!</v>
      </c>
    </row>
    <row r="148" spans="1:41" hidden="1" x14ac:dyDescent="0.3">
      <c r="A148" s="21"/>
      <c r="B148" s="89">
        <v>426491</v>
      </c>
      <c r="C148" s="101" t="s">
        <v>120</v>
      </c>
      <c r="D148" s="102">
        <f t="shared" si="64"/>
        <v>60000</v>
      </c>
      <c r="E148" s="102" t="e">
        <f>G148+#REF!+#REF!</f>
        <v>#REF!</v>
      </c>
      <c r="F148" s="102" t="e">
        <f>H148+I148+#REF!+K148</f>
        <v>#REF!</v>
      </c>
      <c r="G148" s="102">
        <v>60000</v>
      </c>
      <c r="H148" s="102">
        <v>86374</v>
      </c>
      <c r="I148" s="102"/>
      <c r="J148" s="102">
        <f t="shared" si="65"/>
        <v>-26374</v>
      </c>
      <c r="K148" s="102"/>
      <c r="L148" s="102"/>
      <c r="M148" s="102"/>
      <c r="N148" s="97">
        <f t="shared" si="66"/>
        <v>0</v>
      </c>
      <c r="O148" s="97"/>
      <c r="P148" s="97">
        <f t="shared" si="67"/>
        <v>0</v>
      </c>
      <c r="Q148" s="97"/>
      <c r="R148" s="97"/>
      <c r="S148" s="97"/>
      <c r="T148" s="97">
        <v>0</v>
      </c>
      <c r="U148" s="97"/>
      <c r="V148" s="97">
        <v>0</v>
      </c>
      <c r="W148" s="97"/>
      <c r="X148" s="97">
        <v>0</v>
      </c>
      <c r="Y148" s="97">
        <v>0</v>
      </c>
      <c r="Z148" s="97"/>
      <c r="AA148" s="97"/>
      <c r="AB148" s="97">
        <f t="shared" si="77"/>
        <v>0</v>
      </c>
      <c r="AC148" s="97"/>
      <c r="AD148" s="102"/>
      <c r="AE148" s="102"/>
      <c r="AF148" s="102" t="e">
        <f t="shared" si="106"/>
        <v>#REF!</v>
      </c>
      <c r="AG148" s="102"/>
      <c r="AH148" s="97">
        <f t="shared" si="107"/>
        <v>60000</v>
      </c>
      <c r="AI148" s="97"/>
      <c r="AJ148" s="97">
        <f t="shared" si="108"/>
        <v>60000</v>
      </c>
      <c r="AK148" s="71"/>
      <c r="AL148" s="14" t="e">
        <f>#REF!</f>
        <v>#REF!</v>
      </c>
      <c r="AN148" s="40">
        <v>5000</v>
      </c>
      <c r="AO148" s="42" t="e">
        <f>AL148+AN148</f>
        <v>#REF!</v>
      </c>
    </row>
    <row r="149" spans="1:41" x14ac:dyDescent="0.3">
      <c r="A149" s="21"/>
      <c r="B149" s="98">
        <v>426600</v>
      </c>
      <c r="C149" s="94" t="s">
        <v>55</v>
      </c>
      <c r="D149" s="93">
        <f t="shared" si="64"/>
        <v>1720000</v>
      </c>
      <c r="E149" s="93" t="e">
        <f>E150+E151</f>
        <v>#REF!</v>
      </c>
      <c r="F149" s="93" t="e">
        <f>H149+I149+#REF!+K149</f>
        <v>#REF!</v>
      </c>
      <c r="G149" s="93">
        <f>G150+G151</f>
        <v>1720000</v>
      </c>
      <c r="H149" s="93">
        <f>H150+H151</f>
        <v>2217811.7799999998</v>
      </c>
      <c r="I149" s="93">
        <f>I150+I151</f>
        <v>453.6</v>
      </c>
      <c r="J149" s="93">
        <f>J150+J151</f>
        <v>-498265.37999999977</v>
      </c>
      <c r="K149" s="93">
        <f t="shared" ref="K149" si="109">K150+K151</f>
        <v>342000</v>
      </c>
      <c r="L149" s="93"/>
      <c r="M149" s="93"/>
      <c r="N149" s="93">
        <f t="shared" si="66"/>
        <v>0</v>
      </c>
      <c r="O149" s="93"/>
      <c r="P149" s="93">
        <f t="shared" si="67"/>
        <v>0</v>
      </c>
      <c r="Q149" s="93"/>
      <c r="R149" s="93">
        <f t="shared" ref="R149:AE149" si="110">R150+R151</f>
        <v>0</v>
      </c>
      <c r="S149" s="93">
        <f t="shared" si="110"/>
        <v>0</v>
      </c>
      <c r="T149" s="93">
        <f t="shared" si="110"/>
        <v>0</v>
      </c>
      <c r="U149" s="93">
        <f t="shared" si="110"/>
        <v>0</v>
      </c>
      <c r="V149" s="93">
        <f t="shared" si="110"/>
        <v>0</v>
      </c>
      <c r="W149" s="93">
        <f t="shared" si="110"/>
        <v>0</v>
      </c>
      <c r="X149" s="93">
        <f t="shared" si="110"/>
        <v>0</v>
      </c>
      <c r="Y149" s="93">
        <f t="shared" si="110"/>
        <v>2000000</v>
      </c>
      <c r="Z149" s="93">
        <f t="shared" si="110"/>
        <v>0</v>
      </c>
      <c r="AA149" s="93">
        <f t="shared" si="110"/>
        <v>1000000</v>
      </c>
      <c r="AB149" s="93">
        <f t="shared" si="110"/>
        <v>-1000000</v>
      </c>
      <c r="AC149" s="93">
        <f t="shared" si="110"/>
        <v>0</v>
      </c>
      <c r="AD149" s="93">
        <f t="shared" si="110"/>
        <v>0</v>
      </c>
      <c r="AE149" s="93">
        <f t="shared" si="110"/>
        <v>0</v>
      </c>
      <c r="AF149" s="93" t="e">
        <f t="shared" si="106"/>
        <v>#REF!</v>
      </c>
      <c r="AG149" s="93">
        <f>AG150+AG151</f>
        <v>0</v>
      </c>
      <c r="AH149" s="93">
        <f>AH150+AH151</f>
        <v>1720000</v>
      </c>
      <c r="AI149" s="93"/>
      <c r="AJ149" s="93">
        <f>AJ150</f>
        <v>1720000</v>
      </c>
      <c r="AK149" s="70"/>
      <c r="AL149" s="11" t="e">
        <f>AL150</f>
        <v>#REF!</v>
      </c>
      <c r="AM149" s="59"/>
      <c r="AN149" s="60">
        <f>AN150+AN151</f>
        <v>1010000</v>
      </c>
      <c r="AO149" s="61" t="e">
        <f>AO150+AO151</f>
        <v>#REF!</v>
      </c>
    </row>
    <row r="150" spans="1:41" hidden="1" x14ac:dyDescent="0.3">
      <c r="A150" s="21"/>
      <c r="B150" s="89">
        <v>426611</v>
      </c>
      <c r="C150" s="101" t="s">
        <v>55</v>
      </c>
      <c r="D150" s="102">
        <f t="shared" si="64"/>
        <v>1720000</v>
      </c>
      <c r="E150" s="102" t="e">
        <f>G150+#REF!+#REF!</f>
        <v>#REF!</v>
      </c>
      <c r="F150" s="102" t="e">
        <f>H150+I150+#REF!+K150</f>
        <v>#REF!</v>
      </c>
      <c r="G150" s="107">
        <v>1720000</v>
      </c>
      <c r="H150" s="102">
        <v>2217811.7799999998</v>
      </c>
      <c r="I150" s="102">
        <v>453.6</v>
      </c>
      <c r="J150" s="102">
        <f t="shared" si="65"/>
        <v>-498265.37999999977</v>
      </c>
      <c r="K150" s="102"/>
      <c r="L150" s="102"/>
      <c r="M150" s="102"/>
      <c r="N150" s="97">
        <f t="shared" si="66"/>
        <v>0</v>
      </c>
      <c r="O150" s="97"/>
      <c r="P150" s="97">
        <f t="shared" si="67"/>
        <v>0</v>
      </c>
      <c r="Q150" s="97"/>
      <c r="R150" s="97"/>
      <c r="S150" s="97"/>
      <c r="T150" s="97">
        <v>0</v>
      </c>
      <c r="U150" s="97"/>
      <c r="V150" s="97">
        <v>0</v>
      </c>
      <c r="W150" s="97"/>
      <c r="X150" s="97">
        <v>0</v>
      </c>
      <c r="Y150" s="97">
        <v>2000000</v>
      </c>
      <c r="Z150" s="97"/>
      <c r="AA150" s="97">
        <v>1000000</v>
      </c>
      <c r="AB150" s="97">
        <f t="shared" si="77"/>
        <v>-1000000</v>
      </c>
      <c r="AC150" s="97"/>
      <c r="AD150" s="102"/>
      <c r="AE150" s="102"/>
      <c r="AF150" s="102" t="e">
        <f t="shared" si="106"/>
        <v>#REF!</v>
      </c>
      <c r="AG150" s="102">
        <v>0</v>
      </c>
      <c r="AH150" s="97">
        <f t="shared" ref="AH150" si="111">G150+AG150</f>
        <v>1720000</v>
      </c>
      <c r="AI150" s="97"/>
      <c r="AJ150" s="97">
        <f>AH150+AI150</f>
        <v>1720000</v>
      </c>
      <c r="AK150" s="71"/>
      <c r="AL150" s="14" t="e">
        <f>#REF!</f>
        <v>#REF!</v>
      </c>
      <c r="AN150" s="40">
        <v>1000000</v>
      </c>
      <c r="AO150" s="42" t="e">
        <f>AL150+AN150</f>
        <v>#REF!</v>
      </c>
    </row>
    <row r="151" spans="1:41" hidden="1" x14ac:dyDescent="0.3">
      <c r="A151" s="21"/>
      <c r="B151" s="89">
        <v>426630</v>
      </c>
      <c r="C151" s="101" t="s">
        <v>121</v>
      </c>
      <c r="D151" s="102">
        <f t="shared" si="64"/>
        <v>0</v>
      </c>
      <c r="E151" s="102" t="e">
        <f>G151+#REF!+#REF!</f>
        <v>#REF!</v>
      </c>
      <c r="F151" s="102" t="e">
        <f>H151+I151+#REF!+K151</f>
        <v>#REF!</v>
      </c>
      <c r="G151" s="107">
        <v>0</v>
      </c>
      <c r="H151" s="102"/>
      <c r="I151" s="102"/>
      <c r="J151" s="102">
        <f t="shared" si="65"/>
        <v>0</v>
      </c>
      <c r="K151" s="102">
        <v>342000</v>
      </c>
      <c r="L151" s="102"/>
      <c r="M151" s="102"/>
      <c r="N151" s="97">
        <f t="shared" si="66"/>
        <v>0</v>
      </c>
      <c r="O151" s="97"/>
      <c r="P151" s="97">
        <f t="shared" si="67"/>
        <v>0</v>
      </c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102"/>
      <c r="AE151" s="102"/>
      <c r="AF151" s="102" t="e">
        <f t="shared" si="106"/>
        <v>#REF!</v>
      </c>
      <c r="AG151" s="102"/>
      <c r="AH151" s="102"/>
      <c r="AI151" s="102"/>
      <c r="AJ151" s="102">
        <f>G151+R151+T151+V151+AD151</f>
        <v>0</v>
      </c>
      <c r="AK151" s="71"/>
      <c r="AL151" s="14" t="e">
        <f>#REF!</f>
        <v>#REF!</v>
      </c>
      <c r="AN151" s="40">
        <v>10000</v>
      </c>
      <c r="AO151" s="42" t="e">
        <f>AL151+AN151</f>
        <v>#REF!</v>
      </c>
    </row>
    <row r="152" spans="1:41" x14ac:dyDescent="0.3">
      <c r="A152" s="21"/>
      <c r="B152" s="98">
        <v>426700</v>
      </c>
      <c r="C152" s="94" t="s">
        <v>39</v>
      </c>
      <c r="D152" s="93">
        <f t="shared" si="64"/>
        <v>82210</v>
      </c>
      <c r="E152" s="93" t="e">
        <f>E153</f>
        <v>#REF!</v>
      </c>
      <c r="F152" s="93" t="e">
        <f>H152+I152+#REF!+K152</f>
        <v>#REF!</v>
      </c>
      <c r="G152" s="93">
        <f>G153</f>
        <v>82210</v>
      </c>
      <c r="H152" s="93">
        <f>H153</f>
        <v>0</v>
      </c>
      <c r="I152" s="93">
        <f>I153</f>
        <v>0</v>
      </c>
      <c r="J152" s="93">
        <f>J153</f>
        <v>82210</v>
      </c>
      <c r="K152" s="93">
        <f t="shared" ref="K152" si="112">K153</f>
        <v>0</v>
      </c>
      <c r="L152" s="93"/>
      <c r="M152" s="93"/>
      <c r="N152" s="93">
        <f t="shared" si="66"/>
        <v>0</v>
      </c>
      <c r="O152" s="93"/>
      <c r="P152" s="93">
        <f t="shared" si="67"/>
        <v>0</v>
      </c>
      <c r="Q152" s="93"/>
      <c r="R152" s="93">
        <f t="shared" ref="R152:AE152" si="113">R153</f>
        <v>0</v>
      </c>
      <c r="S152" s="93">
        <f t="shared" si="113"/>
        <v>0</v>
      </c>
      <c r="T152" s="93">
        <f t="shared" si="113"/>
        <v>0</v>
      </c>
      <c r="U152" s="93">
        <f t="shared" si="113"/>
        <v>0</v>
      </c>
      <c r="V152" s="93">
        <f t="shared" si="113"/>
        <v>0</v>
      </c>
      <c r="W152" s="93">
        <f t="shared" si="113"/>
        <v>0</v>
      </c>
      <c r="X152" s="93">
        <f t="shared" si="113"/>
        <v>0</v>
      </c>
      <c r="Y152" s="93">
        <f t="shared" si="113"/>
        <v>0</v>
      </c>
      <c r="Z152" s="93">
        <f t="shared" si="113"/>
        <v>0</v>
      </c>
      <c r="AA152" s="93">
        <f t="shared" si="113"/>
        <v>0</v>
      </c>
      <c r="AB152" s="93">
        <f t="shared" si="113"/>
        <v>0</v>
      </c>
      <c r="AC152" s="93">
        <f t="shared" si="113"/>
        <v>0</v>
      </c>
      <c r="AD152" s="93">
        <f t="shared" si="113"/>
        <v>0</v>
      </c>
      <c r="AE152" s="93">
        <f t="shared" si="113"/>
        <v>0</v>
      </c>
      <c r="AF152" s="93" t="e">
        <f t="shared" si="106"/>
        <v>#REF!</v>
      </c>
      <c r="AG152" s="93">
        <f>AG153</f>
        <v>0</v>
      </c>
      <c r="AH152" s="93">
        <f>AH153</f>
        <v>82210</v>
      </c>
      <c r="AI152" s="93"/>
      <c r="AJ152" s="93">
        <f>AJ153</f>
        <v>82210</v>
      </c>
      <c r="AK152" s="70"/>
      <c r="AL152" s="11" t="e">
        <f>AL153</f>
        <v>#REF!</v>
      </c>
      <c r="AM152" s="59"/>
      <c r="AN152" s="60">
        <f>AN153</f>
        <v>15000</v>
      </c>
      <c r="AO152" s="61" t="e">
        <f>AO153</f>
        <v>#REF!</v>
      </c>
    </row>
    <row r="153" spans="1:41" hidden="1" x14ac:dyDescent="0.3">
      <c r="A153" s="21"/>
      <c r="B153" s="89">
        <v>426791</v>
      </c>
      <c r="C153" s="101" t="s">
        <v>122</v>
      </c>
      <c r="D153" s="102">
        <f t="shared" si="64"/>
        <v>82210</v>
      </c>
      <c r="E153" s="102" t="e">
        <f>G153+#REF!+#REF!</f>
        <v>#REF!</v>
      </c>
      <c r="F153" s="102" t="e">
        <f>H153+I153+#REF!+K153</f>
        <v>#REF!</v>
      </c>
      <c r="G153" s="102">
        <v>82210</v>
      </c>
      <c r="H153" s="102"/>
      <c r="I153" s="102"/>
      <c r="J153" s="102">
        <f t="shared" si="65"/>
        <v>82210</v>
      </c>
      <c r="K153" s="102"/>
      <c r="L153" s="102"/>
      <c r="M153" s="102"/>
      <c r="N153" s="97">
        <f t="shared" si="66"/>
        <v>0</v>
      </c>
      <c r="O153" s="97"/>
      <c r="P153" s="97">
        <f t="shared" si="67"/>
        <v>0</v>
      </c>
      <c r="Q153" s="97"/>
      <c r="R153" s="97"/>
      <c r="S153" s="97"/>
      <c r="T153" s="97">
        <v>0</v>
      </c>
      <c r="U153" s="97"/>
      <c r="V153" s="97">
        <v>0</v>
      </c>
      <c r="W153" s="97"/>
      <c r="X153" s="97">
        <v>0</v>
      </c>
      <c r="Y153" s="97">
        <v>0</v>
      </c>
      <c r="Z153" s="97"/>
      <c r="AA153" s="97"/>
      <c r="AB153" s="97">
        <f t="shared" si="77"/>
        <v>0</v>
      </c>
      <c r="AC153" s="97"/>
      <c r="AD153" s="102"/>
      <c r="AE153" s="102"/>
      <c r="AF153" s="102" t="e">
        <f t="shared" si="106"/>
        <v>#REF!</v>
      </c>
      <c r="AG153" s="102"/>
      <c r="AH153" s="97">
        <f t="shared" ref="AH153" si="114">G153+AG153</f>
        <v>82210</v>
      </c>
      <c r="AI153" s="97"/>
      <c r="AJ153" s="97">
        <f>AH153+AI153</f>
        <v>82210</v>
      </c>
      <c r="AK153" s="71"/>
      <c r="AL153" s="14" t="e">
        <f>#REF!</f>
        <v>#REF!</v>
      </c>
      <c r="AN153" s="40">
        <v>15000</v>
      </c>
      <c r="AO153" s="42" t="e">
        <f>AL153+AN153</f>
        <v>#REF!</v>
      </c>
    </row>
    <row r="154" spans="1:41" x14ac:dyDescent="0.3">
      <c r="A154" s="21"/>
      <c r="B154" s="98">
        <v>426800</v>
      </c>
      <c r="C154" s="92" t="s">
        <v>40</v>
      </c>
      <c r="D154" s="93">
        <f>AJ154</f>
        <v>28168780</v>
      </c>
      <c r="E154" s="93" t="e">
        <f>E155+E156+E157+E160+E161</f>
        <v>#REF!</v>
      </c>
      <c r="F154" s="93" t="e">
        <f>H154+I154+#REF!+K154</f>
        <v>#REF!</v>
      </c>
      <c r="G154" s="93">
        <f>G155+G156+G157+G158+G159+G160+G161</f>
        <v>28168780</v>
      </c>
      <c r="H154" s="93">
        <f>SUM(H155:H161)</f>
        <v>9857333.370000001</v>
      </c>
      <c r="I154" s="93">
        <f>SUM(I155:I161)</f>
        <v>0</v>
      </c>
      <c r="J154" s="93">
        <f>SUM(J155:J161)</f>
        <v>18311446.630000003</v>
      </c>
      <c r="K154" s="93">
        <f t="shared" ref="K154" si="115">SUM(K155:K161)</f>
        <v>0</v>
      </c>
      <c r="L154" s="93"/>
      <c r="M154" s="93"/>
      <c r="N154" s="93">
        <f t="shared" si="66"/>
        <v>0</v>
      </c>
      <c r="O154" s="93"/>
      <c r="P154" s="93">
        <f t="shared" si="67"/>
        <v>0</v>
      </c>
      <c r="Q154" s="93"/>
      <c r="R154" s="93">
        <f>R155+R156+R157+R160+R161+R158+R159</f>
        <v>0</v>
      </c>
      <c r="S154" s="93">
        <f t="shared" ref="S154:AE154" si="116">S155+S156+S157+S160+S161</f>
        <v>0</v>
      </c>
      <c r="T154" s="93">
        <f t="shared" si="116"/>
        <v>0</v>
      </c>
      <c r="U154" s="93">
        <f t="shared" si="116"/>
        <v>0</v>
      </c>
      <c r="V154" s="93">
        <f t="shared" si="116"/>
        <v>0</v>
      </c>
      <c r="W154" s="93">
        <f t="shared" si="116"/>
        <v>0</v>
      </c>
      <c r="X154" s="93">
        <f t="shared" si="116"/>
        <v>0</v>
      </c>
      <c r="Y154" s="93">
        <f t="shared" si="116"/>
        <v>0</v>
      </c>
      <c r="Z154" s="93">
        <f t="shared" si="116"/>
        <v>0</v>
      </c>
      <c r="AA154" s="93">
        <f t="shared" si="116"/>
        <v>0</v>
      </c>
      <c r="AB154" s="93">
        <f t="shared" si="116"/>
        <v>0</v>
      </c>
      <c r="AC154" s="93">
        <f t="shared" si="116"/>
        <v>0</v>
      </c>
      <c r="AD154" s="93">
        <f t="shared" si="116"/>
        <v>0</v>
      </c>
      <c r="AE154" s="93">
        <f t="shared" si="116"/>
        <v>0</v>
      </c>
      <c r="AF154" s="93" t="e">
        <f t="shared" si="106"/>
        <v>#REF!</v>
      </c>
      <c r="AG154" s="93">
        <f>AG155+AG156+AG157+AG160+AG161+AG158+AG159</f>
        <v>0</v>
      </c>
      <c r="AH154" s="93">
        <f>AH155+AH156+AH157+AH158+AH159+AH160+AH161</f>
        <v>28168780</v>
      </c>
      <c r="AI154" s="93"/>
      <c r="AJ154" s="93">
        <f>AJ155+AJ157+AJ158+AJ159+AJ160</f>
        <v>28168780</v>
      </c>
      <c r="AK154" s="70"/>
      <c r="AL154" s="11" t="e">
        <f>AL155+AL156+AL157+AL160+AL161</f>
        <v>#REF!</v>
      </c>
      <c r="AM154" s="59"/>
      <c r="AN154" s="60">
        <f>AN155+AN156+AN157+AN160+AN161</f>
        <v>1550000</v>
      </c>
      <c r="AO154" s="61" t="e">
        <f>AO155+AO156+AO157+AO160+AO161</f>
        <v>#REF!</v>
      </c>
    </row>
    <row r="155" spans="1:41" hidden="1" x14ac:dyDescent="0.3">
      <c r="A155" s="21"/>
      <c r="B155" s="89">
        <v>426811</v>
      </c>
      <c r="C155" s="101" t="s">
        <v>123</v>
      </c>
      <c r="D155" s="102">
        <f t="shared" si="64"/>
        <v>820228</v>
      </c>
      <c r="E155" s="102" t="e">
        <f>G155+#REF!+#REF!</f>
        <v>#REF!</v>
      </c>
      <c r="F155" s="102" t="e">
        <f>H155+I155+#REF!+K155</f>
        <v>#REF!</v>
      </c>
      <c r="G155" s="102">
        <v>820228</v>
      </c>
      <c r="H155" s="102">
        <v>617622</v>
      </c>
      <c r="I155" s="102"/>
      <c r="J155" s="102">
        <f t="shared" si="65"/>
        <v>202606</v>
      </c>
      <c r="K155" s="102"/>
      <c r="L155" s="102"/>
      <c r="M155" s="102"/>
      <c r="N155" s="97">
        <f t="shared" si="66"/>
        <v>0</v>
      </c>
      <c r="O155" s="97"/>
      <c r="P155" s="97">
        <f t="shared" si="67"/>
        <v>0</v>
      </c>
      <c r="Q155" s="97"/>
      <c r="R155" s="97"/>
      <c r="S155" s="97"/>
      <c r="T155" s="97">
        <v>0</v>
      </c>
      <c r="U155" s="97"/>
      <c r="V155" s="97">
        <v>0</v>
      </c>
      <c r="W155" s="97"/>
      <c r="X155" s="97">
        <v>0</v>
      </c>
      <c r="Y155" s="97">
        <v>0</v>
      </c>
      <c r="Z155" s="97"/>
      <c r="AA155" s="97"/>
      <c r="AB155" s="97">
        <f t="shared" si="77"/>
        <v>0</v>
      </c>
      <c r="AC155" s="97"/>
      <c r="AD155" s="102"/>
      <c r="AE155" s="102"/>
      <c r="AF155" s="102" t="e">
        <f t="shared" si="106"/>
        <v>#REF!</v>
      </c>
      <c r="AG155" s="102"/>
      <c r="AH155" s="97">
        <f>G155+AG155</f>
        <v>820228</v>
      </c>
      <c r="AI155" s="97"/>
      <c r="AJ155" s="97">
        <f t="shared" ref="AJ155:AJ160" si="117">G155+R155+T155+V155+AD155+AG155</f>
        <v>820228</v>
      </c>
      <c r="AK155" s="71"/>
      <c r="AL155" s="14" t="e">
        <f>#REF!</f>
        <v>#REF!</v>
      </c>
      <c r="AN155" s="40">
        <v>100000</v>
      </c>
      <c r="AO155" s="42" t="e">
        <f>AL155+AN155</f>
        <v>#REF!</v>
      </c>
    </row>
    <row r="156" spans="1:41" hidden="1" x14ac:dyDescent="0.3">
      <c r="A156" s="21"/>
      <c r="B156" s="89">
        <v>426812</v>
      </c>
      <c r="C156" s="101" t="s">
        <v>124</v>
      </c>
      <c r="D156" s="102">
        <f t="shared" si="64"/>
        <v>0</v>
      </c>
      <c r="E156" s="102" t="e">
        <f>G156+#REF!+#REF!</f>
        <v>#REF!</v>
      </c>
      <c r="F156" s="102" t="e">
        <f>H156+I156+#REF!+K156</f>
        <v>#REF!</v>
      </c>
      <c r="G156" s="102"/>
      <c r="H156" s="102"/>
      <c r="I156" s="102"/>
      <c r="J156" s="102">
        <f t="shared" si="65"/>
        <v>0</v>
      </c>
      <c r="K156" s="102"/>
      <c r="L156" s="102"/>
      <c r="M156" s="102"/>
      <c r="N156" s="97">
        <f t="shared" si="66"/>
        <v>0</v>
      </c>
      <c r="O156" s="97"/>
      <c r="P156" s="97">
        <f t="shared" si="67"/>
        <v>0</v>
      </c>
      <c r="Q156" s="97"/>
      <c r="R156" s="97"/>
      <c r="S156" s="97"/>
      <c r="T156" s="97">
        <v>0</v>
      </c>
      <c r="U156" s="97"/>
      <c r="V156" s="97">
        <v>0</v>
      </c>
      <c r="W156" s="97"/>
      <c r="X156" s="97">
        <v>0</v>
      </c>
      <c r="Y156" s="97">
        <v>0</v>
      </c>
      <c r="Z156" s="97"/>
      <c r="AA156" s="97"/>
      <c r="AB156" s="97">
        <f t="shared" si="77"/>
        <v>0</v>
      </c>
      <c r="AC156" s="97"/>
      <c r="AD156" s="102"/>
      <c r="AE156" s="102"/>
      <c r="AF156" s="102" t="e">
        <f t="shared" si="106"/>
        <v>#REF!</v>
      </c>
      <c r="AG156" s="102"/>
      <c r="AH156" s="97">
        <f t="shared" ref="AH156:AH160" si="118">G156+AG156</f>
        <v>0</v>
      </c>
      <c r="AI156" s="97"/>
      <c r="AJ156" s="97">
        <f t="shared" si="117"/>
        <v>0</v>
      </c>
      <c r="AK156" s="71"/>
      <c r="AL156" s="14" t="e">
        <f>#REF!</f>
        <v>#REF!</v>
      </c>
      <c r="AN156" s="40">
        <v>50000</v>
      </c>
      <c r="AO156" s="42" t="e">
        <f t="shared" ref="AO156:AO161" si="119">AL156+AN156</f>
        <v>#REF!</v>
      </c>
    </row>
    <row r="157" spans="1:41" hidden="1" x14ac:dyDescent="0.3">
      <c r="A157" s="21"/>
      <c r="B157" s="89">
        <v>426819</v>
      </c>
      <c r="C157" s="101" t="s">
        <v>125</v>
      </c>
      <c r="D157" s="102">
        <f t="shared" si="64"/>
        <v>1885000</v>
      </c>
      <c r="E157" s="102" t="e">
        <f>G157+#REF!+#REF!</f>
        <v>#REF!</v>
      </c>
      <c r="F157" s="102" t="e">
        <f>H157+I157+#REF!+K157</f>
        <v>#REF!</v>
      </c>
      <c r="G157" s="102">
        <v>1885000</v>
      </c>
      <c r="H157" s="102">
        <v>1299879.06</v>
      </c>
      <c r="I157" s="102"/>
      <c r="J157" s="102">
        <f t="shared" si="65"/>
        <v>585120.93999999994</v>
      </c>
      <c r="K157" s="102"/>
      <c r="L157" s="102"/>
      <c r="M157" s="102"/>
      <c r="N157" s="97">
        <f t="shared" si="66"/>
        <v>0</v>
      </c>
      <c r="O157" s="97"/>
      <c r="P157" s="97">
        <f t="shared" si="67"/>
        <v>0</v>
      </c>
      <c r="Q157" s="97"/>
      <c r="R157" s="97"/>
      <c r="S157" s="97"/>
      <c r="T157" s="97">
        <v>0</v>
      </c>
      <c r="U157" s="97"/>
      <c r="V157" s="97">
        <v>0</v>
      </c>
      <c r="W157" s="97"/>
      <c r="X157" s="97">
        <v>0</v>
      </c>
      <c r="Y157" s="97">
        <v>0</v>
      </c>
      <c r="Z157" s="97"/>
      <c r="AA157" s="97"/>
      <c r="AB157" s="97">
        <f t="shared" si="77"/>
        <v>0</v>
      </c>
      <c r="AC157" s="97"/>
      <c r="AD157" s="102"/>
      <c r="AE157" s="102"/>
      <c r="AF157" s="102" t="e">
        <f t="shared" si="106"/>
        <v>#REF!</v>
      </c>
      <c r="AG157" s="102">
        <v>0</v>
      </c>
      <c r="AH157" s="97">
        <f t="shared" si="118"/>
        <v>1885000</v>
      </c>
      <c r="AI157" s="97"/>
      <c r="AJ157" s="97">
        <f t="shared" si="117"/>
        <v>1885000</v>
      </c>
      <c r="AK157" s="71"/>
      <c r="AL157" s="14" t="e">
        <f>#REF!</f>
        <v>#REF!</v>
      </c>
      <c r="AN157" s="40">
        <v>200000</v>
      </c>
      <c r="AO157" s="42" t="e">
        <f t="shared" si="119"/>
        <v>#REF!</v>
      </c>
    </row>
    <row r="158" spans="1:41" hidden="1" x14ac:dyDescent="0.3">
      <c r="A158" s="21"/>
      <c r="B158" s="89">
        <v>426821</v>
      </c>
      <c r="C158" s="101" t="s">
        <v>150</v>
      </c>
      <c r="D158" s="102">
        <f t="shared" si="64"/>
        <v>20000</v>
      </c>
      <c r="E158" s="102" t="e">
        <f>G158+#REF!+#REF!</f>
        <v>#REF!</v>
      </c>
      <c r="F158" s="102" t="e">
        <f>H158+I158+#REF!+K158</f>
        <v>#REF!</v>
      </c>
      <c r="G158" s="102">
        <v>20000</v>
      </c>
      <c r="H158" s="97">
        <v>118174.18</v>
      </c>
      <c r="I158" s="102"/>
      <c r="J158" s="102">
        <f t="shared" si="65"/>
        <v>-98174.18</v>
      </c>
      <c r="K158" s="102"/>
      <c r="L158" s="102"/>
      <c r="M158" s="102"/>
      <c r="N158" s="97">
        <f t="shared" si="66"/>
        <v>0</v>
      </c>
      <c r="O158" s="97"/>
      <c r="P158" s="97">
        <f t="shared" si="67"/>
        <v>0</v>
      </c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102"/>
      <c r="AE158" s="102"/>
      <c r="AF158" s="102" t="e">
        <f t="shared" si="106"/>
        <v>#REF!</v>
      </c>
      <c r="AG158" s="102"/>
      <c r="AH158" s="97">
        <f t="shared" si="118"/>
        <v>20000</v>
      </c>
      <c r="AI158" s="97"/>
      <c r="AJ158" s="97">
        <f>G158+R158+T158+V158+AD158+AG158</f>
        <v>20000</v>
      </c>
      <c r="AK158" s="71"/>
      <c r="AL158" s="14"/>
      <c r="AN158" s="40"/>
      <c r="AO158" s="42"/>
    </row>
    <row r="159" spans="1:41" hidden="1" x14ac:dyDescent="0.3">
      <c r="A159" s="21"/>
      <c r="B159" s="89">
        <v>426822</v>
      </c>
      <c r="C159" s="101" t="s">
        <v>151</v>
      </c>
      <c r="D159" s="102">
        <f t="shared" si="64"/>
        <v>300000</v>
      </c>
      <c r="E159" s="102" t="e">
        <f>G159+#REF!+#REF!</f>
        <v>#REF!</v>
      </c>
      <c r="F159" s="102" t="e">
        <f>H159+I159+#REF!+K159</f>
        <v>#REF!</v>
      </c>
      <c r="G159" s="102">
        <v>300000</v>
      </c>
      <c r="H159" s="102">
        <v>227062.68</v>
      </c>
      <c r="I159" s="102"/>
      <c r="J159" s="102">
        <f t="shared" si="65"/>
        <v>72937.320000000007</v>
      </c>
      <c r="K159" s="102"/>
      <c r="L159" s="102"/>
      <c r="M159" s="102"/>
      <c r="N159" s="97">
        <f t="shared" si="66"/>
        <v>0</v>
      </c>
      <c r="O159" s="97"/>
      <c r="P159" s="97">
        <f t="shared" si="67"/>
        <v>0</v>
      </c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102"/>
      <c r="AE159" s="102"/>
      <c r="AF159" s="102" t="e">
        <f t="shared" si="106"/>
        <v>#REF!</v>
      </c>
      <c r="AG159" s="102"/>
      <c r="AH159" s="97">
        <f t="shared" si="118"/>
        <v>300000</v>
      </c>
      <c r="AI159" s="97"/>
      <c r="AJ159" s="97">
        <f t="shared" si="117"/>
        <v>300000</v>
      </c>
      <c r="AK159" s="71"/>
      <c r="AL159" s="14"/>
      <c r="AN159" s="40"/>
      <c r="AO159" s="42"/>
    </row>
    <row r="160" spans="1:41" s="5" customFormat="1" hidden="1" x14ac:dyDescent="0.3">
      <c r="A160" s="21"/>
      <c r="B160" s="89">
        <v>426823</v>
      </c>
      <c r="C160" s="101" t="s">
        <v>126</v>
      </c>
      <c r="D160" s="102">
        <f t="shared" si="64"/>
        <v>25143552</v>
      </c>
      <c r="E160" s="102" t="e">
        <f>G160+#REF!+#REF!</f>
        <v>#REF!</v>
      </c>
      <c r="F160" s="102" t="e">
        <f>H160+I160+#REF!+K160</f>
        <v>#REF!</v>
      </c>
      <c r="G160" s="102">
        <v>25143552</v>
      </c>
      <c r="H160" s="102">
        <v>7594595.4500000002</v>
      </c>
      <c r="I160" s="102"/>
      <c r="J160" s="102">
        <f t="shared" si="65"/>
        <v>17548956.550000001</v>
      </c>
      <c r="K160" s="102"/>
      <c r="L160" s="102"/>
      <c r="M160" s="102"/>
      <c r="N160" s="97">
        <f t="shared" si="66"/>
        <v>0</v>
      </c>
      <c r="O160" s="97"/>
      <c r="P160" s="97">
        <f t="shared" si="67"/>
        <v>0</v>
      </c>
      <c r="Q160" s="97"/>
      <c r="R160" s="97"/>
      <c r="S160" s="97"/>
      <c r="T160" s="97">
        <v>0</v>
      </c>
      <c r="U160" s="97"/>
      <c r="V160" s="97">
        <v>0</v>
      </c>
      <c r="W160" s="97"/>
      <c r="X160" s="97">
        <v>0</v>
      </c>
      <c r="Y160" s="97">
        <v>0</v>
      </c>
      <c r="Z160" s="97"/>
      <c r="AA160" s="97"/>
      <c r="AB160" s="97">
        <f t="shared" si="77"/>
        <v>0</v>
      </c>
      <c r="AC160" s="97"/>
      <c r="AD160" s="102"/>
      <c r="AE160" s="102"/>
      <c r="AF160" s="102" t="e">
        <f t="shared" si="106"/>
        <v>#REF!</v>
      </c>
      <c r="AG160" s="102">
        <v>0</v>
      </c>
      <c r="AH160" s="97">
        <f t="shared" si="118"/>
        <v>25143552</v>
      </c>
      <c r="AI160" s="97"/>
      <c r="AJ160" s="97">
        <f t="shared" si="117"/>
        <v>25143552</v>
      </c>
      <c r="AK160" s="71"/>
      <c r="AL160" s="14" t="e">
        <f>#REF!</f>
        <v>#REF!</v>
      </c>
      <c r="AN160" s="36">
        <v>1200000</v>
      </c>
      <c r="AO160" s="42" t="e">
        <f t="shared" si="119"/>
        <v>#REF!</v>
      </c>
    </row>
    <row r="161" spans="1:41" s="5" customFormat="1" hidden="1" x14ac:dyDescent="0.3">
      <c r="A161" s="21"/>
      <c r="B161" s="89">
        <v>426829</v>
      </c>
      <c r="C161" s="101" t="s">
        <v>127</v>
      </c>
      <c r="D161" s="102">
        <f t="shared" si="64"/>
        <v>0</v>
      </c>
      <c r="E161" s="102" t="e">
        <f>G161+#REF!+#REF!</f>
        <v>#REF!</v>
      </c>
      <c r="F161" s="102" t="e">
        <f>H161+I161+#REF!+K161</f>
        <v>#REF!</v>
      </c>
      <c r="G161" s="102"/>
      <c r="H161" s="102"/>
      <c r="I161" s="102"/>
      <c r="J161" s="102">
        <f t="shared" si="65"/>
        <v>0</v>
      </c>
      <c r="K161" s="102"/>
      <c r="L161" s="102"/>
      <c r="M161" s="102"/>
      <c r="N161" s="97">
        <f t="shared" si="66"/>
        <v>0</v>
      </c>
      <c r="O161" s="97"/>
      <c r="P161" s="97">
        <f t="shared" si="67"/>
        <v>0</v>
      </c>
      <c r="Q161" s="97"/>
      <c r="R161" s="97"/>
      <c r="S161" s="97"/>
      <c r="T161" s="97">
        <v>0</v>
      </c>
      <c r="U161" s="97"/>
      <c r="V161" s="97">
        <v>0</v>
      </c>
      <c r="W161" s="97"/>
      <c r="X161" s="97">
        <v>0</v>
      </c>
      <c r="Y161" s="97">
        <v>0</v>
      </c>
      <c r="Z161" s="97"/>
      <c r="AA161" s="97"/>
      <c r="AB161" s="97">
        <f t="shared" si="77"/>
        <v>0</v>
      </c>
      <c r="AC161" s="97"/>
      <c r="AD161" s="102"/>
      <c r="AE161" s="102"/>
      <c r="AF161" s="102" t="e">
        <f t="shared" si="106"/>
        <v>#REF!</v>
      </c>
      <c r="AG161" s="102"/>
      <c r="AH161" s="102"/>
      <c r="AI161" s="102"/>
      <c r="AJ161" s="102">
        <f>G161+R161+T161+V161+AD161</f>
        <v>0</v>
      </c>
      <c r="AK161" s="71"/>
      <c r="AL161" s="14" t="e">
        <f>#REF!</f>
        <v>#REF!</v>
      </c>
      <c r="AN161" s="36"/>
      <c r="AO161" s="42" t="e">
        <f t="shared" si="119"/>
        <v>#REF!</v>
      </c>
    </row>
    <row r="162" spans="1:41" x14ac:dyDescent="0.3">
      <c r="A162" s="21"/>
      <c r="B162" s="98">
        <v>426900</v>
      </c>
      <c r="C162" s="94" t="s">
        <v>41</v>
      </c>
      <c r="D162" s="93">
        <f t="shared" si="64"/>
        <v>1192000</v>
      </c>
      <c r="E162" s="93" t="e">
        <f>E163+E164+E165+E166</f>
        <v>#REF!</v>
      </c>
      <c r="F162" s="93" t="e">
        <f>H162+I162+#REF!+K162</f>
        <v>#REF!</v>
      </c>
      <c r="G162" s="93">
        <f>G163+G164+G165+G166</f>
        <v>1192000</v>
      </c>
      <c r="H162" s="93">
        <f>H163+H164+H165+H166</f>
        <v>1014922.37</v>
      </c>
      <c r="I162" s="93">
        <f>I163+I164+I165+I166</f>
        <v>700</v>
      </c>
      <c r="J162" s="93">
        <f>J163+J164+J165+J166</f>
        <v>176377.63</v>
      </c>
      <c r="K162" s="93">
        <f t="shared" ref="K162" si="120">K163+K164+K165+K166</f>
        <v>0</v>
      </c>
      <c r="L162" s="93"/>
      <c r="M162" s="93"/>
      <c r="N162" s="93">
        <f t="shared" si="66"/>
        <v>0</v>
      </c>
      <c r="O162" s="93"/>
      <c r="P162" s="93">
        <f t="shared" si="67"/>
        <v>0</v>
      </c>
      <c r="Q162" s="93"/>
      <c r="R162" s="93">
        <f t="shared" ref="R162:AE162" si="121">R163+R164+R165+R166</f>
        <v>0</v>
      </c>
      <c r="S162" s="93">
        <f t="shared" si="121"/>
        <v>0</v>
      </c>
      <c r="T162" s="93">
        <f t="shared" si="121"/>
        <v>0</v>
      </c>
      <c r="U162" s="93">
        <f t="shared" si="121"/>
        <v>0</v>
      </c>
      <c r="V162" s="93">
        <f t="shared" si="121"/>
        <v>0</v>
      </c>
      <c r="W162" s="93">
        <f t="shared" si="121"/>
        <v>0</v>
      </c>
      <c r="X162" s="93">
        <f t="shared" si="121"/>
        <v>0</v>
      </c>
      <c r="Y162" s="93">
        <f t="shared" si="121"/>
        <v>0</v>
      </c>
      <c r="Z162" s="93">
        <f t="shared" si="121"/>
        <v>0</v>
      </c>
      <c r="AA162" s="93">
        <f t="shared" si="121"/>
        <v>0</v>
      </c>
      <c r="AB162" s="93">
        <f t="shared" si="121"/>
        <v>0</v>
      </c>
      <c r="AC162" s="93">
        <f t="shared" si="121"/>
        <v>0</v>
      </c>
      <c r="AD162" s="93">
        <f t="shared" si="121"/>
        <v>0</v>
      </c>
      <c r="AE162" s="93">
        <f t="shared" si="121"/>
        <v>0</v>
      </c>
      <c r="AF162" s="93" t="e">
        <f t="shared" si="106"/>
        <v>#REF!</v>
      </c>
      <c r="AG162" s="93">
        <f>AG163+AG164+AG165+AG166</f>
        <v>0</v>
      </c>
      <c r="AH162" s="93">
        <f>AH163+AH164+AH165+AH166</f>
        <v>1192000</v>
      </c>
      <c r="AI162" s="93"/>
      <c r="AJ162" s="93">
        <f>AJ163+AJ164+AJ165+AJ166</f>
        <v>1192000</v>
      </c>
      <c r="AK162" s="70"/>
      <c r="AL162" s="11" t="e">
        <f>AL163+AL164+AL165+AL166</f>
        <v>#REF!</v>
      </c>
      <c r="AM162" s="59"/>
      <c r="AN162" s="60">
        <f>AN163+AN164+AN165+AN166</f>
        <v>250000</v>
      </c>
      <c r="AO162" s="61" t="e">
        <f>AO163+AO164+AO165+AO166</f>
        <v>#REF!</v>
      </c>
    </row>
    <row r="163" spans="1:41" hidden="1" x14ac:dyDescent="0.3">
      <c r="A163" s="21"/>
      <c r="B163" s="99">
        <v>426911</v>
      </c>
      <c r="C163" s="96" t="s">
        <v>128</v>
      </c>
      <c r="D163" s="97">
        <f t="shared" si="64"/>
        <v>200000</v>
      </c>
      <c r="E163" s="97" t="e">
        <f>G163+#REF!+#REF!</f>
        <v>#REF!</v>
      </c>
      <c r="F163" s="97" t="e">
        <f>H163+I163+#REF!+K163</f>
        <v>#REF!</v>
      </c>
      <c r="G163" s="97">
        <v>200000</v>
      </c>
      <c r="H163" s="97">
        <v>96324.39</v>
      </c>
      <c r="I163" s="97">
        <v>700</v>
      </c>
      <c r="J163" s="97">
        <f t="shared" si="65"/>
        <v>102975.61</v>
      </c>
      <c r="K163" s="97"/>
      <c r="L163" s="97"/>
      <c r="M163" s="97"/>
      <c r="N163" s="97">
        <f t="shared" si="66"/>
        <v>0</v>
      </c>
      <c r="O163" s="97"/>
      <c r="P163" s="97">
        <f t="shared" si="67"/>
        <v>0</v>
      </c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 t="e">
        <f t="shared" si="106"/>
        <v>#REF!</v>
      </c>
      <c r="AG163" s="97"/>
      <c r="AH163" s="97">
        <f t="shared" ref="AH163:AH166" si="122">G163+AG163</f>
        <v>200000</v>
      </c>
      <c r="AI163" s="97"/>
      <c r="AJ163" s="97">
        <f>AH163+AI163</f>
        <v>200000</v>
      </c>
      <c r="AK163" s="71"/>
      <c r="AL163" s="14" t="e">
        <f>#REF!</f>
        <v>#REF!</v>
      </c>
      <c r="AN163" s="40">
        <v>50000</v>
      </c>
      <c r="AO163" s="42" t="e">
        <f>AL163+AN163</f>
        <v>#REF!</v>
      </c>
    </row>
    <row r="164" spans="1:41" hidden="1" x14ac:dyDescent="0.3">
      <c r="A164" s="21"/>
      <c r="B164" s="99">
        <v>426912</v>
      </c>
      <c r="C164" s="96" t="s">
        <v>129</v>
      </c>
      <c r="D164" s="97">
        <f t="shared" si="64"/>
        <v>50000</v>
      </c>
      <c r="E164" s="97" t="e">
        <f>G164+#REF!+#REF!</f>
        <v>#REF!</v>
      </c>
      <c r="F164" s="97" t="e">
        <f>H164+I164+#REF!+K164</f>
        <v>#REF!</v>
      </c>
      <c r="G164" s="97">
        <v>50000</v>
      </c>
      <c r="H164" s="97">
        <v>17450</v>
      </c>
      <c r="I164" s="97"/>
      <c r="J164" s="97">
        <f t="shared" si="65"/>
        <v>32550</v>
      </c>
      <c r="K164" s="97"/>
      <c r="L164" s="97"/>
      <c r="M164" s="97"/>
      <c r="N164" s="97">
        <f t="shared" si="66"/>
        <v>0</v>
      </c>
      <c r="O164" s="97"/>
      <c r="P164" s="97">
        <f t="shared" si="67"/>
        <v>0</v>
      </c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 t="e">
        <f t="shared" si="106"/>
        <v>#REF!</v>
      </c>
      <c r="AG164" s="97"/>
      <c r="AH164" s="97">
        <f t="shared" si="122"/>
        <v>50000</v>
      </c>
      <c r="AI164" s="97"/>
      <c r="AJ164" s="97">
        <f t="shared" ref="AJ164:AJ166" si="123">AH164+AI164</f>
        <v>50000</v>
      </c>
      <c r="AK164" s="71"/>
      <c r="AL164" s="14" t="e">
        <f>#REF!</f>
        <v>#REF!</v>
      </c>
      <c r="AN164" s="40">
        <v>50000</v>
      </c>
      <c r="AO164" s="42" t="e">
        <f>AL164+AN164</f>
        <v>#REF!</v>
      </c>
    </row>
    <row r="165" spans="1:41" hidden="1" x14ac:dyDescent="0.3">
      <c r="A165" s="21"/>
      <c r="B165" s="99">
        <v>426913</v>
      </c>
      <c r="C165" s="96" t="s">
        <v>130</v>
      </c>
      <c r="D165" s="97">
        <f>AJ165</f>
        <v>400000</v>
      </c>
      <c r="E165" s="97" t="e">
        <f>G165+#REF!+#REF!</f>
        <v>#REF!</v>
      </c>
      <c r="F165" s="97" t="e">
        <f>H165+I165+#REF!+K165</f>
        <v>#REF!</v>
      </c>
      <c r="G165" s="97">
        <v>400000</v>
      </c>
      <c r="H165" s="97">
        <v>453291</v>
      </c>
      <c r="I165" s="97"/>
      <c r="J165" s="97">
        <f t="shared" si="65"/>
        <v>-53291</v>
      </c>
      <c r="K165" s="97"/>
      <c r="L165" s="97"/>
      <c r="M165" s="97"/>
      <c r="N165" s="97">
        <f t="shared" si="66"/>
        <v>0</v>
      </c>
      <c r="O165" s="97"/>
      <c r="P165" s="97">
        <f t="shared" si="67"/>
        <v>0</v>
      </c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 t="e">
        <f t="shared" si="106"/>
        <v>#REF!</v>
      </c>
      <c r="AG165" s="97">
        <v>0</v>
      </c>
      <c r="AH165" s="97">
        <f t="shared" si="122"/>
        <v>400000</v>
      </c>
      <c r="AI165" s="97"/>
      <c r="AJ165" s="97">
        <f t="shared" si="123"/>
        <v>400000</v>
      </c>
      <c r="AK165" s="71"/>
      <c r="AL165" s="14" t="e">
        <f>#REF!</f>
        <v>#REF!</v>
      </c>
      <c r="AN165" s="40">
        <v>100000</v>
      </c>
      <c r="AO165" s="42" t="e">
        <f>AL165+AN165</f>
        <v>#REF!</v>
      </c>
    </row>
    <row r="166" spans="1:41" hidden="1" x14ac:dyDescent="0.3">
      <c r="A166" s="21"/>
      <c r="B166" s="99">
        <v>426919</v>
      </c>
      <c r="C166" s="96" t="s">
        <v>131</v>
      </c>
      <c r="D166" s="97">
        <f t="shared" ref="D166:D208" si="124">AJ166</f>
        <v>542000</v>
      </c>
      <c r="E166" s="97" t="e">
        <f>G166+#REF!+#REF!</f>
        <v>#REF!</v>
      </c>
      <c r="F166" s="97" t="e">
        <f>H166+I166+#REF!+K166</f>
        <v>#REF!</v>
      </c>
      <c r="G166" s="97">
        <v>542000</v>
      </c>
      <c r="H166" s="97">
        <v>447856.98</v>
      </c>
      <c r="I166" s="97"/>
      <c r="J166" s="97">
        <f t="shared" ref="J166:J207" si="125">G166-H166-I166</f>
        <v>94143.020000000019</v>
      </c>
      <c r="K166" s="97"/>
      <c r="L166" s="97"/>
      <c r="M166" s="97"/>
      <c r="N166" s="97">
        <f t="shared" ref="N166:N207" si="126">L166+M166</f>
        <v>0</v>
      </c>
      <c r="O166" s="97"/>
      <c r="P166" s="97">
        <f t="shared" ref="P166:P207" si="127">N166+O166</f>
        <v>0</v>
      </c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 t="e">
        <f t="shared" si="106"/>
        <v>#REF!</v>
      </c>
      <c r="AG166" s="97"/>
      <c r="AH166" s="97">
        <f t="shared" si="122"/>
        <v>542000</v>
      </c>
      <c r="AI166" s="97"/>
      <c r="AJ166" s="97">
        <f t="shared" si="123"/>
        <v>542000</v>
      </c>
      <c r="AK166" s="71"/>
      <c r="AL166" s="14" t="e">
        <f>#REF!</f>
        <v>#REF!</v>
      </c>
      <c r="AN166" s="40">
        <v>50000</v>
      </c>
      <c r="AO166" s="42" t="e">
        <f>AL166+AN166</f>
        <v>#REF!</v>
      </c>
    </row>
    <row r="167" spans="1:41" hidden="1" x14ac:dyDescent="0.3">
      <c r="A167" s="22"/>
      <c r="B167" s="116">
        <v>431000</v>
      </c>
      <c r="C167" s="108" t="s">
        <v>42</v>
      </c>
      <c r="D167" s="109">
        <f t="shared" si="124"/>
        <v>0</v>
      </c>
      <c r="E167" s="109"/>
      <c r="F167" s="109" t="e">
        <f>H167+I167+#REF!+K167</f>
        <v>#REF!</v>
      </c>
      <c r="G167" s="109"/>
      <c r="H167" s="109"/>
      <c r="I167" s="109"/>
      <c r="J167" s="109">
        <f t="shared" si="125"/>
        <v>0</v>
      </c>
      <c r="K167" s="109"/>
      <c r="L167" s="109"/>
      <c r="M167" s="109"/>
      <c r="N167" s="91">
        <f t="shared" si="126"/>
        <v>0</v>
      </c>
      <c r="O167" s="109"/>
      <c r="P167" s="91">
        <f t="shared" si="127"/>
        <v>0</v>
      </c>
      <c r="Q167" s="91"/>
      <c r="R167" s="109">
        <f>SUM(R168:R169)</f>
        <v>0</v>
      </c>
      <c r="S167" s="109"/>
      <c r="T167" s="109">
        <f>SUM(T168:T169)</f>
        <v>0</v>
      </c>
      <c r="U167" s="109"/>
      <c r="V167" s="109">
        <f>SUM(V168:V169)</f>
        <v>0</v>
      </c>
      <c r="W167" s="109"/>
      <c r="X167" s="109">
        <f>SUM(X168:X169)</f>
        <v>0</v>
      </c>
      <c r="Y167" s="109">
        <f>SUM(Y168:Y169)</f>
        <v>0</v>
      </c>
      <c r="Z167" s="109"/>
      <c r="AA167" s="109"/>
      <c r="AB167" s="91">
        <f t="shared" si="77"/>
        <v>0</v>
      </c>
      <c r="AC167" s="91"/>
      <c r="AD167" s="109"/>
      <c r="AE167" s="109"/>
      <c r="AF167" s="109" t="e">
        <f t="shared" si="106"/>
        <v>#REF!</v>
      </c>
      <c r="AG167" s="109"/>
      <c r="AH167" s="109"/>
      <c r="AI167" s="109"/>
      <c r="AJ167" s="110">
        <f>G167+R167+T167+V167+AD167</f>
        <v>0</v>
      </c>
      <c r="AK167" s="72"/>
      <c r="AL167" s="31"/>
      <c r="AM167" s="62"/>
      <c r="AN167" s="63"/>
      <c r="AO167" s="64"/>
    </row>
    <row r="168" spans="1:41" hidden="1" x14ac:dyDescent="0.3">
      <c r="A168" s="21"/>
      <c r="B168" s="98">
        <v>431100</v>
      </c>
      <c r="C168" s="94" t="s">
        <v>43</v>
      </c>
      <c r="D168" s="93">
        <f t="shared" si="124"/>
        <v>0</v>
      </c>
      <c r="E168" s="93"/>
      <c r="F168" s="93" t="e">
        <f>H168+I168+#REF!+K168</f>
        <v>#REF!</v>
      </c>
      <c r="G168" s="93"/>
      <c r="H168" s="93"/>
      <c r="I168" s="93"/>
      <c r="J168" s="93">
        <f t="shared" si="125"/>
        <v>0</v>
      </c>
      <c r="K168" s="93"/>
      <c r="L168" s="93"/>
      <c r="M168" s="93"/>
      <c r="N168" s="91">
        <f t="shared" si="126"/>
        <v>0</v>
      </c>
      <c r="O168" s="93"/>
      <c r="P168" s="91">
        <f t="shared" si="127"/>
        <v>0</v>
      </c>
      <c r="Q168" s="91"/>
      <c r="R168" s="93">
        <v>0</v>
      </c>
      <c r="S168" s="93"/>
      <c r="T168" s="93">
        <v>0</v>
      </c>
      <c r="U168" s="93"/>
      <c r="V168" s="93">
        <v>0</v>
      </c>
      <c r="W168" s="93"/>
      <c r="X168" s="93">
        <v>0</v>
      </c>
      <c r="Y168" s="93">
        <v>0</v>
      </c>
      <c r="Z168" s="93"/>
      <c r="AA168" s="93"/>
      <c r="AB168" s="91">
        <f t="shared" si="77"/>
        <v>0</v>
      </c>
      <c r="AC168" s="91"/>
      <c r="AD168" s="93"/>
      <c r="AE168" s="93"/>
      <c r="AF168" s="93" t="e">
        <f t="shared" si="106"/>
        <v>#REF!</v>
      </c>
      <c r="AG168" s="93"/>
      <c r="AH168" s="93"/>
      <c r="AI168" s="93"/>
      <c r="AJ168" s="93">
        <f>G168+R168+T168+V168+AD168</f>
        <v>0</v>
      </c>
      <c r="AK168" s="70"/>
      <c r="AL168" s="11"/>
      <c r="AM168" s="59"/>
      <c r="AN168" s="60"/>
      <c r="AO168" s="61"/>
    </row>
    <row r="169" spans="1:41" hidden="1" x14ac:dyDescent="0.3">
      <c r="A169" s="21"/>
      <c r="B169" s="98">
        <v>431200</v>
      </c>
      <c r="C169" s="94" t="s">
        <v>56</v>
      </c>
      <c r="D169" s="93">
        <f t="shared" si="124"/>
        <v>0</v>
      </c>
      <c r="E169" s="93"/>
      <c r="F169" s="93" t="e">
        <f>H169+I169+#REF!+K169</f>
        <v>#REF!</v>
      </c>
      <c r="G169" s="93"/>
      <c r="H169" s="93"/>
      <c r="I169" s="93"/>
      <c r="J169" s="93">
        <f t="shared" si="125"/>
        <v>0</v>
      </c>
      <c r="K169" s="93"/>
      <c r="L169" s="93"/>
      <c r="M169" s="93"/>
      <c r="N169" s="91">
        <f t="shared" si="126"/>
        <v>0</v>
      </c>
      <c r="O169" s="93"/>
      <c r="P169" s="91">
        <f t="shared" si="127"/>
        <v>0</v>
      </c>
      <c r="Q169" s="91"/>
      <c r="R169" s="93">
        <v>0</v>
      </c>
      <c r="S169" s="93"/>
      <c r="T169" s="93">
        <v>0</v>
      </c>
      <c r="U169" s="93"/>
      <c r="V169" s="93">
        <v>0</v>
      </c>
      <c r="W169" s="93"/>
      <c r="X169" s="93">
        <v>0</v>
      </c>
      <c r="Y169" s="93">
        <v>0</v>
      </c>
      <c r="Z169" s="93"/>
      <c r="AA169" s="93"/>
      <c r="AB169" s="91">
        <f t="shared" si="77"/>
        <v>0</v>
      </c>
      <c r="AC169" s="91"/>
      <c r="AD169" s="93"/>
      <c r="AE169" s="93"/>
      <c r="AF169" s="93" t="e">
        <f t="shared" si="106"/>
        <v>#REF!</v>
      </c>
      <c r="AG169" s="93"/>
      <c r="AH169" s="93"/>
      <c r="AI169" s="93"/>
      <c r="AJ169" s="93">
        <f>G169+R169+T169+V169+AD169</f>
        <v>0</v>
      </c>
      <c r="AK169" s="70"/>
      <c r="AL169" s="11"/>
      <c r="AM169" s="59"/>
      <c r="AN169" s="60"/>
      <c r="AO169" s="61"/>
    </row>
    <row r="170" spans="1:41" ht="16.649999999999999" hidden="1" customHeight="1" x14ac:dyDescent="0.3">
      <c r="A170" s="9"/>
      <c r="B170" s="115">
        <v>465000</v>
      </c>
      <c r="C170" s="95" t="s">
        <v>80</v>
      </c>
      <c r="D170" s="91">
        <f t="shared" si="124"/>
        <v>0</v>
      </c>
      <c r="E170" s="91" t="e">
        <f>E171</f>
        <v>#REF!</v>
      </c>
      <c r="F170" s="91" t="e">
        <f>H170+I170+#REF!+K170</f>
        <v>#REF!</v>
      </c>
      <c r="G170" s="91">
        <f>G171</f>
        <v>0</v>
      </c>
      <c r="H170" s="91">
        <f>H171</f>
        <v>5967265.2000000002</v>
      </c>
      <c r="I170" s="91">
        <f>I171</f>
        <v>0</v>
      </c>
      <c r="J170" s="91">
        <f>J171</f>
        <v>-5967265.2000000002</v>
      </c>
      <c r="K170" s="91">
        <f t="shared" ref="K170" si="128">K171</f>
        <v>0</v>
      </c>
      <c r="L170" s="91">
        <v>2337850.25</v>
      </c>
      <c r="M170" s="91">
        <v>2337850.25</v>
      </c>
      <c r="N170" s="91">
        <f t="shared" si="126"/>
        <v>4675700.5</v>
      </c>
      <c r="O170" s="91">
        <v>2337850.25</v>
      </c>
      <c r="P170" s="91">
        <f t="shared" si="127"/>
        <v>7013550.75</v>
      </c>
      <c r="Q170" s="91">
        <v>2337850.25</v>
      </c>
      <c r="R170" s="91">
        <f t="shared" ref="R170:AH170" si="129">R171</f>
        <v>0</v>
      </c>
      <c r="S170" s="91">
        <f t="shared" si="129"/>
        <v>0</v>
      </c>
      <c r="T170" s="91">
        <f t="shared" si="129"/>
        <v>0</v>
      </c>
      <c r="U170" s="91">
        <f t="shared" si="129"/>
        <v>0</v>
      </c>
      <c r="V170" s="91">
        <f t="shared" si="129"/>
        <v>0</v>
      </c>
      <c r="W170" s="91">
        <f t="shared" si="129"/>
        <v>0</v>
      </c>
      <c r="X170" s="91">
        <f t="shared" si="129"/>
        <v>0</v>
      </c>
      <c r="Y170" s="91">
        <f t="shared" si="129"/>
        <v>0</v>
      </c>
      <c r="Z170" s="91">
        <f t="shared" si="129"/>
        <v>0</v>
      </c>
      <c r="AA170" s="91">
        <f t="shared" si="129"/>
        <v>0</v>
      </c>
      <c r="AB170" s="91">
        <f t="shared" si="129"/>
        <v>0</v>
      </c>
      <c r="AC170" s="91">
        <f t="shared" si="129"/>
        <v>0</v>
      </c>
      <c r="AD170" s="91">
        <f t="shared" si="129"/>
        <v>0</v>
      </c>
      <c r="AE170" s="91">
        <f t="shared" si="129"/>
        <v>0</v>
      </c>
      <c r="AF170" s="91" t="e">
        <f t="shared" si="106"/>
        <v>#REF!</v>
      </c>
      <c r="AG170" s="91">
        <f t="shared" si="129"/>
        <v>0</v>
      </c>
      <c r="AH170" s="91">
        <f t="shared" si="129"/>
        <v>0</v>
      </c>
      <c r="AI170" s="91"/>
      <c r="AJ170" s="91">
        <f>G170+R170+T170+V170+AD170</f>
        <v>0</v>
      </c>
      <c r="AK170" s="74">
        <v>7012745</v>
      </c>
      <c r="AL170" s="13" t="e">
        <f>#REF!+AL171</f>
        <v>#REF!</v>
      </c>
      <c r="AM170" s="44" t="e">
        <f>AK170-AL170</f>
        <v>#REF!</v>
      </c>
      <c r="AN170" s="75"/>
      <c r="AO170" s="76"/>
    </row>
    <row r="171" spans="1:41" s="24" customFormat="1" ht="16.649999999999999" hidden="1" customHeight="1" x14ac:dyDescent="0.3">
      <c r="A171" s="16"/>
      <c r="B171" s="98">
        <v>465100</v>
      </c>
      <c r="C171" s="94" t="s">
        <v>132</v>
      </c>
      <c r="D171" s="93">
        <f t="shared" si="124"/>
        <v>0</v>
      </c>
      <c r="E171" s="93" t="e">
        <f>G171+#REF!+#REF!</f>
        <v>#REF!</v>
      </c>
      <c r="F171" s="93" t="e">
        <f>H171+I171+#REF!+K171</f>
        <v>#REF!</v>
      </c>
      <c r="G171" s="93">
        <f>G173</f>
        <v>0</v>
      </c>
      <c r="H171" s="93">
        <v>5967265.2000000002</v>
      </c>
      <c r="I171" s="93"/>
      <c r="J171" s="93">
        <f t="shared" si="125"/>
        <v>-5967265.2000000002</v>
      </c>
      <c r="K171" s="93"/>
      <c r="L171" s="93"/>
      <c r="M171" s="93"/>
      <c r="N171" s="93">
        <f t="shared" si="126"/>
        <v>0</v>
      </c>
      <c r="O171" s="93"/>
      <c r="P171" s="93">
        <f t="shared" si="127"/>
        <v>0</v>
      </c>
      <c r="Q171" s="93"/>
      <c r="R171" s="93">
        <f t="shared" ref="R171:AJ171" si="130">R173</f>
        <v>0</v>
      </c>
      <c r="S171" s="93">
        <f t="shared" si="130"/>
        <v>0</v>
      </c>
      <c r="T171" s="93">
        <f t="shared" si="130"/>
        <v>0</v>
      </c>
      <c r="U171" s="93">
        <f t="shared" si="130"/>
        <v>0</v>
      </c>
      <c r="V171" s="93">
        <f t="shared" si="130"/>
        <v>0</v>
      </c>
      <c r="W171" s="93">
        <f t="shared" si="130"/>
        <v>0</v>
      </c>
      <c r="X171" s="93">
        <f t="shared" si="130"/>
        <v>0</v>
      </c>
      <c r="Y171" s="93">
        <f t="shared" si="130"/>
        <v>0</v>
      </c>
      <c r="Z171" s="93">
        <f t="shared" si="130"/>
        <v>0</v>
      </c>
      <c r="AA171" s="93">
        <f t="shared" si="130"/>
        <v>0</v>
      </c>
      <c r="AB171" s="93">
        <f t="shared" si="130"/>
        <v>0</v>
      </c>
      <c r="AC171" s="93">
        <f t="shared" si="130"/>
        <v>0</v>
      </c>
      <c r="AD171" s="93">
        <f t="shared" si="130"/>
        <v>0</v>
      </c>
      <c r="AE171" s="93">
        <f t="shared" si="130"/>
        <v>0</v>
      </c>
      <c r="AF171" s="93">
        <f t="shared" si="130"/>
        <v>0</v>
      </c>
      <c r="AG171" s="93">
        <f t="shared" si="130"/>
        <v>0</v>
      </c>
      <c r="AH171" s="93">
        <f t="shared" si="130"/>
        <v>0</v>
      </c>
      <c r="AI171" s="93"/>
      <c r="AJ171" s="93">
        <f t="shared" si="130"/>
        <v>0</v>
      </c>
      <c r="AK171" s="71"/>
      <c r="AL171" s="14">
        <v>4430048</v>
      </c>
      <c r="AM171" s="40"/>
      <c r="AN171" s="54"/>
      <c r="AO171" s="42"/>
    </row>
    <row r="172" spans="1:41" s="20" customFormat="1" ht="24.75" hidden="1" customHeight="1" x14ac:dyDescent="0.3">
      <c r="A172" s="9">
        <v>223</v>
      </c>
      <c r="B172" s="115">
        <v>472000</v>
      </c>
      <c r="C172" s="95" t="s">
        <v>44</v>
      </c>
      <c r="D172" s="91">
        <f t="shared" si="124"/>
        <v>0</v>
      </c>
      <c r="E172" s="91" t="e">
        <f>#REF!+#REF!-#REF!</f>
        <v>#REF!</v>
      </c>
      <c r="F172" s="91" t="e">
        <f>H172+I172+#REF!+K172</f>
        <v>#REF!</v>
      </c>
      <c r="G172" s="91"/>
      <c r="H172" s="91"/>
      <c r="I172" s="91"/>
      <c r="J172" s="91">
        <f t="shared" si="125"/>
        <v>0</v>
      </c>
      <c r="K172" s="91"/>
      <c r="L172" s="91"/>
      <c r="M172" s="91"/>
      <c r="N172" s="91">
        <f t="shared" si="126"/>
        <v>0</v>
      </c>
      <c r="O172" s="91"/>
      <c r="P172" s="91">
        <f t="shared" si="127"/>
        <v>0</v>
      </c>
      <c r="Q172" s="91"/>
      <c r="R172" s="91">
        <v>0</v>
      </c>
      <c r="S172" s="91"/>
      <c r="T172" s="91">
        <v>0</v>
      </c>
      <c r="U172" s="91"/>
      <c r="V172" s="91">
        <v>0</v>
      </c>
      <c r="W172" s="91"/>
      <c r="X172" s="91">
        <v>0</v>
      </c>
      <c r="Y172" s="91">
        <v>0</v>
      </c>
      <c r="Z172" s="91"/>
      <c r="AA172" s="91"/>
      <c r="AB172" s="91">
        <f t="shared" si="77"/>
        <v>0</v>
      </c>
      <c r="AC172" s="91"/>
      <c r="AD172" s="91"/>
      <c r="AE172" s="91"/>
      <c r="AF172" s="91" t="e">
        <f>F172+S172+U172+W172+AC172+AE172</f>
        <v>#REF!</v>
      </c>
      <c r="AG172" s="91"/>
      <c r="AH172" s="91"/>
      <c r="AI172" s="91"/>
      <c r="AJ172" s="91">
        <f>G172+R172+T172+V172+AD172</f>
        <v>0</v>
      </c>
      <c r="AK172" s="69"/>
      <c r="AL172" s="1"/>
      <c r="AM172" s="65"/>
      <c r="AN172" s="57"/>
      <c r="AO172" s="58"/>
    </row>
    <row r="173" spans="1:41" s="24" customFormat="1" ht="14.25" hidden="1" customHeight="1" x14ac:dyDescent="0.3">
      <c r="A173" s="16"/>
      <c r="B173" s="99">
        <v>465112</v>
      </c>
      <c r="C173" s="96" t="s">
        <v>203</v>
      </c>
      <c r="D173" s="97">
        <f t="shared" si="124"/>
        <v>0</v>
      </c>
      <c r="E173" s="97"/>
      <c r="F173" s="97"/>
      <c r="G173" s="97">
        <v>0</v>
      </c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>
        <f t="shared" ref="AH173" si="131">G173+AG173</f>
        <v>0</v>
      </c>
      <c r="AI173" s="97"/>
      <c r="AJ173" s="97">
        <f>G173+R173+T173+V173+AD173+AG173</f>
        <v>0</v>
      </c>
      <c r="AK173" s="71"/>
      <c r="AL173" s="14"/>
      <c r="AM173" s="40"/>
      <c r="AN173" s="54"/>
      <c r="AO173" s="42"/>
    </row>
    <row r="174" spans="1:41" ht="13.5" customHeight="1" x14ac:dyDescent="0.3">
      <c r="A174" s="9"/>
      <c r="B174" s="115">
        <v>482000</v>
      </c>
      <c r="C174" s="95" t="s">
        <v>45</v>
      </c>
      <c r="D174" s="91">
        <f t="shared" si="124"/>
        <v>50000</v>
      </c>
      <c r="E174" s="91" t="e">
        <f>E175+E176+E177</f>
        <v>#REF!</v>
      </c>
      <c r="F174" s="91" t="e">
        <f>H174+I174+#REF!+K174</f>
        <v>#REF!</v>
      </c>
      <c r="G174" s="91">
        <f>G175</f>
        <v>50000</v>
      </c>
      <c r="H174" s="91">
        <f>H175</f>
        <v>37423</v>
      </c>
      <c r="I174" s="91">
        <f>I175</f>
        <v>0</v>
      </c>
      <c r="J174" s="91">
        <f>J175</f>
        <v>12577</v>
      </c>
      <c r="K174" s="91">
        <f t="shared" ref="K174" si="132">K175</f>
        <v>0</v>
      </c>
      <c r="L174" s="91">
        <v>12500</v>
      </c>
      <c r="M174" s="91">
        <v>12500</v>
      </c>
      <c r="N174" s="91">
        <f t="shared" si="126"/>
        <v>25000</v>
      </c>
      <c r="O174" s="91">
        <v>12500</v>
      </c>
      <c r="P174" s="91">
        <f t="shared" si="127"/>
        <v>37500</v>
      </c>
      <c r="Q174" s="91">
        <v>12500</v>
      </c>
      <c r="R174" s="91">
        <f>R175+R176+R177</f>
        <v>0</v>
      </c>
      <c r="S174" s="91">
        <f t="shared" ref="S174:AH174" si="133">S175+S176+S177</f>
        <v>0</v>
      </c>
      <c r="T174" s="91">
        <f t="shared" si="133"/>
        <v>0</v>
      </c>
      <c r="U174" s="91">
        <f t="shared" si="133"/>
        <v>0</v>
      </c>
      <c r="V174" s="91">
        <f t="shared" si="133"/>
        <v>0</v>
      </c>
      <c r="W174" s="91">
        <f t="shared" si="133"/>
        <v>0</v>
      </c>
      <c r="X174" s="91">
        <f t="shared" si="133"/>
        <v>0</v>
      </c>
      <c r="Y174" s="91">
        <f t="shared" si="133"/>
        <v>0</v>
      </c>
      <c r="Z174" s="91">
        <f t="shared" si="133"/>
        <v>0</v>
      </c>
      <c r="AA174" s="91">
        <f t="shared" si="133"/>
        <v>0</v>
      </c>
      <c r="AB174" s="91">
        <f t="shared" si="133"/>
        <v>0</v>
      </c>
      <c r="AC174" s="91">
        <f t="shared" si="133"/>
        <v>0</v>
      </c>
      <c r="AD174" s="91">
        <f t="shared" si="133"/>
        <v>0</v>
      </c>
      <c r="AE174" s="91">
        <f t="shared" si="133"/>
        <v>0</v>
      </c>
      <c r="AF174" s="91" t="e">
        <f>F174+S174+U174+W174+AC174+AE174</f>
        <v>#REF!</v>
      </c>
      <c r="AG174" s="91">
        <f t="shared" si="133"/>
        <v>0</v>
      </c>
      <c r="AH174" s="91">
        <f t="shared" si="133"/>
        <v>50000</v>
      </c>
      <c r="AI174" s="91"/>
      <c r="AJ174" s="91">
        <f>AJ175</f>
        <v>50000</v>
      </c>
      <c r="AK174" s="74">
        <v>300000</v>
      </c>
      <c r="AL174" s="13" t="e">
        <f>AL175+AL176+AL177</f>
        <v>#REF!</v>
      </c>
      <c r="AM174" s="44" t="e">
        <f>AK174-AL174</f>
        <v>#REF!</v>
      </c>
      <c r="AN174" s="75"/>
      <c r="AO174" s="76"/>
    </row>
    <row r="175" spans="1:41" ht="13.5" customHeight="1" x14ac:dyDescent="0.3">
      <c r="A175" s="10"/>
      <c r="B175" s="98">
        <v>482100</v>
      </c>
      <c r="C175" s="94" t="s">
        <v>46</v>
      </c>
      <c r="D175" s="93">
        <f t="shared" si="124"/>
        <v>50000</v>
      </c>
      <c r="E175" s="93" t="e">
        <f>G175+#REF!+#REF!</f>
        <v>#REF!</v>
      </c>
      <c r="F175" s="93" t="e">
        <f>H175+I175+#REF!+K175</f>
        <v>#REF!</v>
      </c>
      <c r="G175" s="93">
        <f>G181</f>
        <v>50000</v>
      </c>
      <c r="H175" s="93">
        <v>37423</v>
      </c>
      <c r="I175" s="93"/>
      <c r="J175" s="93">
        <f t="shared" si="125"/>
        <v>12577</v>
      </c>
      <c r="K175" s="93"/>
      <c r="L175" s="93"/>
      <c r="M175" s="93"/>
      <c r="N175" s="93">
        <f t="shared" si="126"/>
        <v>0</v>
      </c>
      <c r="O175" s="93"/>
      <c r="P175" s="93">
        <f t="shared" si="127"/>
        <v>0</v>
      </c>
      <c r="Q175" s="93"/>
      <c r="R175" s="93">
        <f t="shared" ref="R175:AF175" si="134">R181</f>
        <v>0</v>
      </c>
      <c r="S175" s="93">
        <f t="shared" si="134"/>
        <v>0</v>
      </c>
      <c r="T175" s="93">
        <f t="shared" si="134"/>
        <v>0</v>
      </c>
      <c r="U175" s="93">
        <f t="shared" si="134"/>
        <v>0</v>
      </c>
      <c r="V175" s="93">
        <f t="shared" si="134"/>
        <v>0</v>
      </c>
      <c r="W175" s="93">
        <f t="shared" si="134"/>
        <v>0</v>
      </c>
      <c r="X175" s="93">
        <f t="shared" si="134"/>
        <v>0</v>
      </c>
      <c r="Y175" s="93">
        <f t="shared" si="134"/>
        <v>0</v>
      </c>
      <c r="Z175" s="93">
        <f t="shared" si="134"/>
        <v>0</v>
      </c>
      <c r="AA175" s="93">
        <f t="shared" si="134"/>
        <v>0</v>
      </c>
      <c r="AB175" s="93">
        <f t="shared" si="134"/>
        <v>0</v>
      </c>
      <c r="AC175" s="93">
        <f t="shared" si="134"/>
        <v>0</v>
      </c>
      <c r="AD175" s="93">
        <f t="shared" si="134"/>
        <v>0</v>
      </c>
      <c r="AE175" s="93">
        <f t="shared" si="134"/>
        <v>0</v>
      </c>
      <c r="AF175" s="93">
        <f t="shared" si="134"/>
        <v>0</v>
      </c>
      <c r="AG175" s="93">
        <f>AG181</f>
        <v>0</v>
      </c>
      <c r="AH175" s="93">
        <f>AH181</f>
        <v>50000</v>
      </c>
      <c r="AI175" s="93"/>
      <c r="AJ175" s="93">
        <f>AJ181</f>
        <v>50000</v>
      </c>
      <c r="AK175" s="70"/>
      <c r="AL175" s="11" t="e">
        <f>#REF!</f>
        <v>#REF!</v>
      </c>
      <c r="AM175" s="59"/>
      <c r="AN175" s="60"/>
      <c r="AO175" s="61"/>
    </row>
    <row r="176" spans="1:41" hidden="1" x14ac:dyDescent="0.3">
      <c r="A176" s="10"/>
      <c r="B176" s="98">
        <v>482200</v>
      </c>
      <c r="C176" s="94" t="s">
        <v>47</v>
      </c>
      <c r="D176" s="93">
        <f t="shared" si="124"/>
        <v>0</v>
      </c>
      <c r="E176" s="93">
        <v>0</v>
      </c>
      <c r="F176" s="93" t="e">
        <f>H176+I176+#REF!+K176</f>
        <v>#REF!</v>
      </c>
      <c r="G176" s="93"/>
      <c r="H176" s="93"/>
      <c r="I176" s="93"/>
      <c r="J176" s="93">
        <f t="shared" si="125"/>
        <v>0</v>
      </c>
      <c r="K176" s="93"/>
      <c r="L176" s="93"/>
      <c r="M176" s="93"/>
      <c r="N176" s="91">
        <f t="shared" si="126"/>
        <v>0</v>
      </c>
      <c r="O176" s="93"/>
      <c r="P176" s="91">
        <f t="shared" si="127"/>
        <v>0</v>
      </c>
      <c r="Q176" s="91"/>
      <c r="R176" s="93"/>
      <c r="S176" s="93"/>
      <c r="T176" s="93">
        <v>0</v>
      </c>
      <c r="U176" s="93"/>
      <c r="V176" s="93">
        <v>0</v>
      </c>
      <c r="W176" s="93"/>
      <c r="X176" s="93">
        <v>0</v>
      </c>
      <c r="Y176" s="93">
        <v>0</v>
      </c>
      <c r="Z176" s="93"/>
      <c r="AA176" s="93"/>
      <c r="AB176" s="91">
        <f t="shared" si="77"/>
        <v>0</v>
      </c>
      <c r="AC176" s="91"/>
      <c r="AD176" s="93"/>
      <c r="AE176" s="93"/>
      <c r="AF176" s="93" t="e">
        <f>F176+S176+U176+W176+AC176+AE176</f>
        <v>#REF!</v>
      </c>
      <c r="AG176" s="93"/>
      <c r="AH176" s="93"/>
      <c r="AI176" s="93"/>
      <c r="AJ176" s="93">
        <f>G176+R176+T176+V176+AD176</f>
        <v>0</v>
      </c>
      <c r="AK176" s="70"/>
      <c r="AL176" s="11" t="e">
        <f>#REF!+#REF!</f>
        <v>#REF!</v>
      </c>
      <c r="AM176" s="59"/>
      <c r="AN176" s="60"/>
      <c r="AO176" s="61"/>
    </row>
    <row r="177" spans="1:41" hidden="1" x14ac:dyDescent="0.3">
      <c r="A177" s="10"/>
      <c r="B177" s="98">
        <v>482300</v>
      </c>
      <c r="C177" s="94" t="s">
        <v>139</v>
      </c>
      <c r="D177" s="93">
        <f t="shared" si="124"/>
        <v>0</v>
      </c>
      <c r="E177" s="93"/>
      <c r="F177" s="93" t="e">
        <f>H177+I177+#REF!+K177</f>
        <v>#REF!</v>
      </c>
      <c r="G177" s="93"/>
      <c r="H177" s="93"/>
      <c r="I177" s="93"/>
      <c r="J177" s="93">
        <f t="shared" si="125"/>
        <v>0</v>
      </c>
      <c r="K177" s="93"/>
      <c r="L177" s="93"/>
      <c r="M177" s="93"/>
      <c r="N177" s="91">
        <f t="shared" si="126"/>
        <v>0</v>
      </c>
      <c r="O177" s="93"/>
      <c r="P177" s="91">
        <f t="shared" si="127"/>
        <v>0</v>
      </c>
      <c r="Q177" s="91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1">
        <f t="shared" si="77"/>
        <v>0</v>
      </c>
      <c r="AC177" s="91"/>
      <c r="AD177" s="93"/>
      <c r="AE177" s="93"/>
      <c r="AF177" s="93" t="e">
        <f>F177+S177+U177+W177+AC177+AE177</f>
        <v>#REF!</v>
      </c>
      <c r="AG177" s="93"/>
      <c r="AH177" s="93"/>
      <c r="AI177" s="93"/>
      <c r="AJ177" s="93">
        <f>G177+R177+T177+V177+AD177</f>
        <v>0</v>
      </c>
      <c r="AK177" s="70"/>
      <c r="AL177" s="11" t="e">
        <f>#REF!</f>
        <v>#REF!</v>
      </c>
      <c r="AM177" s="59"/>
      <c r="AN177" s="60"/>
      <c r="AO177" s="61"/>
    </row>
    <row r="178" spans="1:41" hidden="1" x14ac:dyDescent="0.3">
      <c r="A178" s="9"/>
      <c r="B178" s="115">
        <v>511000</v>
      </c>
      <c r="C178" s="95" t="s">
        <v>48</v>
      </c>
      <c r="D178" s="91">
        <f t="shared" si="124"/>
        <v>0</v>
      </c>
      <c r="E178" s="91">
        <f>E180</f>
        <v>0</v>
      </c>
      <c r="F178" s="91" t="e">
        <f>H178+I178+#REF!+K178</f>
        <v>#REF!</v>
      </c>
      <c r="G178" s="91"/>
      <c r="H178" s="91"/>
      <c r="I178" s="91"/>
      <c r="J178" s="91">
        <f t="shared" si="125"/>
        <v>0</v>
      </c>
      <c r="K178" s="91"/>
      <c r="L178" s="91"/>
      <c r="M178" s="91"/>
      <c r="N178" s="91">
        <f t="shared" si="126"/>
        <v>0</v>
      </c>
      <c r="O178" s="91"/>
      <c r="P178" s="91">
        <f t="shared" si="127"/>
        <v>0</v>
      </c>
      <c r="Q178" s="91"/>
      <c r="R178" s="91"/>
      <c r="S178" s="91"/>
      <c r="T178" s="91">
        <f>T179+T180</f>
        <v>0</v>
      </c>
      <c r="U178" s="91"/>
      <c r="V178" s="91">
        <f>V179+V180</f>
        <v>0</v>
      </c>
      <c r="W178" s="91"/>
      <c r="X178" s="91">
        <f>X179+X180</f>
        <v>0</v>
      </c>
      <c r="Y178" s="91">
        <f>Y179+Y180</f>
        <v>0</v>
      </c>
      <c r="Z178" s="91"/>
      <c r="AA178" s="91"/>
      <c r="AB178" s="91">
        <f t="shared" si="77"/>
        <v>0</v>
      </c>
      <c r="AC178" s="91"/>
      <c r="AD178" s="91"/>
      <c r="AE178" s="91"/>
      <c r="AF178" s="91" t="e">
        <f>F178+S178+U178+W178+AC178+AE178</f>
        <v>#REF!</v>
      </c>
      <c r="AG178" s="91"/>
      <c r="AH178" s="91"/>
      <c r="AI178" s="91"/>
      <c r="AJ178" s="91">
        <f>G178+R178+T178+V178+AD178</f>
        <v>0</v>
      </c>
      <c r="AK178" s="74">
        <v>400000</v>
      </c>
      <c r="AL178" s="13" t="e">
        <f>#REF!+#REF!+#REF!</f>
        <v>#REF!</v>
      </c>
      <c r="AM178" s="44" t="e">
        <f>AK178-AL178</f>
        <v>#REF!</v>
      </c>
      <c r="AN178" s="75"/>
      <c r="AO178" s="76"/>
    </row>
    <row r="179" spans="1:41" hidden="1" x14ac:dyDescent="0.3">
      <c r="A179" s="10"/>
      <c r="B179" s="89">
        <v>511411</v>
      </c>
      <c r="C179" s="101" t="s">
        <v>77</v>
      </c>
      <c r="D179" s="102">
        <f t="shared" si="124"/>
        <v>0</v>
      </c>
      <c r="E179" s="102"/>
      <c r="F179" s="102" t="e">
        <f>H179+I179+#REF!+K179</f>
        <v>#REF!</v>
      </c>
      <c r="G179" s="102"/>
      <c r="H179" s="102"/>
      <c r="I179" s="102"/>
      <c r="J179" s="102">
        <f t="shared" si="125"/>
        <v>0</v>
      </c>
      <c r="K179" s="102"/>
      <c r="L179" s="102"/>
      <c r="M179" s="102"/>
      <c r="N179" s="91">
        <f t="shared" si="126"/>
        <v>0</v>
      </c>
      <c r="O179" s="102"/>
      <c r="P179" s="91">
        <f t="shared" si="127"/>
        <v>0</v>
      </c>
      <c r="Q179" s="91"/>
      <c r="R179" s="102">
        <v>0</v>
      </c>
      <c r="S179" s="102"/>
      <c r="T179" s="102">
        <v>0</v>
      </c>
      <c r="U179" s="102"/>
      <c r="V179" s="102">
        <v>0</v>
      </c>
      <c r="W179" s="102"/>
      <c r="X179" s="102">
        <v>0</v>
      </c>
      <c r="Y179" s="102">
        <v>0</v>
      </c>
      <c r="Z179" s="102"/>
      <c r="AA179" s="102"/>
      <c r="AB179" s="91">
        <f t="shared" si="77"/>
        <v>0</v>
      </c>
      <c r="AC179" s="91"/>
      <c r="AD179" s="102"/>
      <c r="AE179" s="102"/>
      <c r="AF179" s="102" t="e">
        <f>F179+S179+U179+W179+AC179+AE179</f>
        <v>#REF!</v>
      </c>
      <c r="AG179" s="102"/>
      <c r="AH179" s="102"/>
      <c r="AI179" s="102"/>
      <c r="AJ179" s="91">
        <f>G179+R179+T179+V179+AD179</f>
        <v>0</v>
      </c>
      <c r="AK179" s="71"/>
      <c r="AL179" s="14"/>
      <c r="AM179" s="40"/>
      <c r="AN179" s="54"/>
      <c r="AO179" s="42"/>
    </row>
    <row r="180" spans="1:41" hidden="1" x14ac:dyDescent="0.3">
      <c r="A180" s="10"/>
      <c r="B180" s="98">
        <v>5113</v>
      </c>
      <c r="C180" s="94" t="s">
        <v>155</v>
      </c>
      <c r="D180" s="93">
        <f t="shared" si="124"/>
        <v>0</v>
      </c>
      <c r="E180" s="93">
        <v>0</v>
      </c>
      <c r="F180" s="93" t="e">
        <f>H180+I180+#REF!+K180</f>
        <v>#REF!</v>
      </c>
      <c r="G180" s="93"/>
      <c r="H180" s="93"/>
      <c r="I180" s="93"/>
      <c r="J180" s="93">
        <f t="shared" si="125"/>
        <v>0</v>
      </c>
      <c r="K180" s="93"/>
      <c r="L180" s="93"/>
      <c r="M180" s="93"/>
      <c r="N180" s="91">
        <f t="shared" si="126"/>
        <v>0</v>
      </c>
      <c r="O180" s="93"/>
      <c r="P180" s="91">
        <f t="shared" si="127"/>
        <v>0</v>
      </c>
      <c r="Q180" s="91"/>
      <c r="R180" s="93">
        <v>0</v>
      </c>
      <c r="S180" s="93"/>
      <c r="T180" s="93">
        <v>0</v>
      </c>
      <c r="U180" s="93"/>
      <c r="V180" s="93">
        <v>0</v>
      </c>
      <c r="W180" s="93"/>
      <c r="X180" s="93">
        <v>0</v>
      </c>
      <c r="Y180" s="93">
        <v>0</v>
      </c>
      <c r="Z180" s="93"/>
      <c r="AA180" s="93"/>
      <c r="AB180" s="93">
        <f t="shared" ref="AB180:AB207" si="135">Z180-AA180</f>
        <v>0</v>
      </c>
      <c r="AC180" s="93"/>
      <c r="AD180" s="93"/>
      <c r="AE180" s="93"/>
      <c r="AF180" s="93" t="e">
        <f>F180+S180+U180+W180+AC180+AE180</f>
        <v>#REF!</v>
      </c>
      <c r="AG180" s="93"/>
      <c r="AH180" s="93"/>
      <c r="AI180" s="93"/>
      <c r="AJ180" s="93">
        <f>G180+R180+T180+V180+AD180</f>
        <v>0</v>
      </c>
      <c r="AK180" s="71"/>
      <c r="AL180" s="14"/>
      <c r="AM180" s="40"/>
      <c r="AN180" s="54"/>
      <c r="AO180" s="42"/>
    </row>
    <row r="181" spans="1:41" s="24" customFormat="1" ht="15.9" hidden="1" customHeight="1" x14ac:dyDescent="0.3">
      <c r="A181" s="16"/>
      <c r="B181" s="99">
        <v>482131</v>
      </c>
      <c r="C181" s="96" t="s">
        <v>204</v>
      </c>
      <c r="D181" s="97">
        <f t="shared" si="124"/>
        <v>50000</v>
      </c>
      <c r="E181" s="97"/>
      <c r="F181" s="97"/>
      <c r="G181" s="97">
        <v>50000</v>
      </c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>
        <f t="shared" ref="AH181" si="136">G181+AG181</f>
        <v>50000</v>
      </c>
      <c r="AI181" s="97"/>
      <c r="AJ181" s="97">
        <f>AH181+AI181</f>
        <v>50000</v>
      </c>
      <c r="AK181" s="71"/>
      <c r="AL181" s="14"/>
      <c r="AM181" s="40"/>
      <c r="AN181" s="54"/>
      <c r="AO181" s="42"/>
    </row>
    <row r="182" spans="1:41" s="24" customFormat="1" ht="13.5" customHeight="1" x14ac:dyDescent="0.3">
      <c r="A182" s="16"/>
      <c r="B182" s="115">
        <v>483000</v>
      </c>
      <c r="C182" s="95" t="s">
        <v>206</v>
      </c>
      <c r="D182" s="91"/>
      <c r="E182" s="91"/>
      <c r="F182" s="91"/>
      <c r="G182" s="91">
        <f>G183</f>
        <v>1000000</v>
      </c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>
        <f t="shared" ref="R182:AH182" si="137">R183</f>
        <v>0</v>
      </c>
      <c r="S182" s="91">
        <f t="shared" si="137"/>
        <v>0</v>
      </c>
      <c r="T182" s="91">
        <f t="shared" si="137"/>
        <v>0</v>
      </c>
      <c r="U182" s="91">
        <f t="shared" si="137"/>
        <v>0</v>
      </c>
      <c r="V182" s="91">
        <f t="shared" si="137"/>
        <v>0</v>
      </c>
      <c r="W182" s="91">
        <f t="shared" si="137"/>
        <v>0</v>
      </c>
      <c r="X182" s="91">
        <f t="shared" si="137"/>
        <v>0</v>
      </c>
      <c r="Y182" s="91">
        <f t="shared" si="137"/>
        <v>0</v>
      </c>
      <c r="Z182" s="91">
        <f t="shared" si="137"/>
        <v>0</v>
      </c>
      <c r="AA182" s="91">
        <f t="shared" si="137"/>
        <v>0</v>
      </c>
      <c r="AB182" s="91">
        <f t="shared" si="137"/>
        <v>0</v>
      </c>
      <c r="AC182" s="91">
        <f t="shared" si="137"/>
        <v>0</v>
      </c>
      <c r="AD182" s="91">
        <f t="shared" si="137"/>
        <v>0</v>
      </c>
      <c r="AE182" s="91">
        <f t="shared" si="137"/>
        <v>0</v>
      </c>
      <c r="AF182" s="91">
        <f t="shared" si="137"/>
        <v>0</v>
      </c>
      <c r="AG182" s="91">
        <f t="shared" si="137"/>
        <v>0</v>
      </c>
      <c r="AH182" s="91">
        <f t="shared" si="137"/>
        <v>1000000</v>
      </c>
      <c r="AI182" s="91"/>
      <c r="AJ182" s="91">
        <f>AJ183</f>
        <v>1000000</v>
      </c>
      <c r="AK182" s="71"/>
      <c r="AL182" s="14"/>
      <c r="AM182" s="40"/>
      <c r="AN182" s="54"/>
      <c r="AO182" s="42"/>
    </row>
    <row r="183" spans="1:41" s="24" customFormat="1" x14ac:dyDescent="0.3">
      <c r="A183" s="16"/>
      <c r="B183" s="98">
        <v>483100</v>
      </c>
      <c r="C183" s="94" t="s">
        <v>205</v>
      </c>
      <c r="D183" s="93"/>
      <c r="E183" s="93"/>
      <c r="F183" s="93"/>
      <c r="G183" s="93">
        <f>G184</f>
        <v>1000000</v>
      </c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>
        <f t="shared" ref="R183:AF183" si="138">R184</f>
        <v>0</v>
      </c>
      <c r="S183" s="93">
        <f t="shared" si="138"/>
        <v>0</v>
      </c>
      <c r="T183" s="93">
        <f t="shared" si="138"/>
        <v>0</v>
      </c>
      <c r="U183" s="93">
        <f t="shared" si="138"/>
        <v>0</v>
      </c>
      <c r="V183" s="93">
        <f t="shared" si="138"/>
        <v>0</v>
      </c>
      <c r="W183" s="93">
        <f t="shared" si="138"/>
        <v>0</v>
      </c>
      <c r="X183" s="93">
        <f t="shared" si="138"/>
        <v>0</v>
      </c>
      <c r="Y183" s="93">
        <f t="shared" si="138"/>
        <v>0</v>
      </c>
      <c r="Z183" s="93">
        <f t="shared" si="138"/>
        <v>0</v>
      </c>
      <c r="AA183" s="93">
        <f t="shared" si="138"/>
        <v>0</v>
      </c>
      <c r="AB183" s="93">
        <f t="shared" si="138"/>
        <v>0</v>
      </c>
      <c r="AC183" s="93">
        <f t="shared" si="138"/>
        <v>0</v>
      </c>
      <c r="AD183" s="93">
        <f t="shared" si="138"/>
        <v>0</v>
      </c>
      <c r="AE183" s="93">
        <f t="shared" si="138"/>
        <v>0</v>
      </c>
      <c r="AF183" s="93">
        <f t="shared" si="138"/>
        <v>0</v>
      </c>
      <c r="AG183" s="93">
        <f>AG184</f>
        <v>0</v>
      </c>
      <c r="AH183" s="93">
        <f>AH184</f>
        <v>1000000</v>
      </c>
      <c r="AI183" s="93"/>
      <c r="AJ183" s="93">
        <f>AJ184</f>
        <v>1000000</v>
      </c>
      <c r="AK183" s="71"/>
      <c r="AL183" s="14"/>
      <c r="AM183" s="40"/>
      <c r="AN183" s="54"/>
      <c r="AO183" s="42"/>
    </row>
    <row r="184" spans="1:41" s="24" customFormat="1" hidden="1" x14ac:dyDescent="0.3">
      <c r="A184" s="16"/>
      <c r="B184" s="99">
        <v>483111</v>
      </c>
      <c r="C184" s="96" t="s">
        <v>205</v>
      </c>
      <c r="D184" s="97"/>
      <c r="E184" s="97"/>
      <c r="F184" s="97"/>
      <c r="G184" s="97">
        <v>1000000</v>
      </c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0</v>
      </c>
      <c r="AH184" s="97">
        <f t="shared" ref="AH184" si="139">G184+AG184</f>
        <v>1000000</v>
      </c>
      <c r="AI184" s="97"/>
      <c r="AJ184" s="97">
        <f>AH184+AI184</f>
        <v>1000000</v>
      </c>
      <c r="AK184" s="71"/>
      <c r="AL184" s="14"/>
      <c r="AM184" s="40"/>
      <c r="AN184" s="54"/>
      <c r="AO184" s="42"/>
    </row>
    <row r="185" spans="1:41" s="24" customFormat="1" hidden="1" x14ac:dyDescent="0.3">
      <c r="A185" s="16"/>
      <c r="B185" s="115">
        <v>511000</v>
      </c>
      <c r="C185" s="95" t="s">
        <v>225</v>
      </c>
      <c r="D185" s="91"/>
      <c r="E185" s="91"/>
      <c r="F185" s="91"/>
      <c r="G185" s="91">
        <f>G186</f>
        <v>0</v>
      </c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>
        <f>AG186</f>
        <v>0</v>
      </c>
      <c r="AH185" s="91">
        <f>AH186</f>
        <v>0</v>
      </c>
      <c r="AI185" s="91"/>
      <c r="AJ185" s="91">
        <f>AJ186</f>
        <v>0</v>
      </c>
      <c r="AK185" s="71"/>
      <c r="AL185" s="14"/>
      <c r="AM185" s="40"/>
      <c r="AN185" s="54"/>
      <c r="AO185" s="42"/>
    </row>
    <row r="186" spans="1:41" s="24" customFormat="1" hidden="1" x14ac:dyDescent="0.3">
      <c r="A186" s="16"/>
      <c r="B186" s="98">
        <v>511300</v>
      </c>
      <c r="C186" s="94" t="s">
        <v>155</v>
      </c>
      <c r="D186" s="93"/>
      <c r="E186" s="93"/>
      <c r="F186" s="93"/>
      <c r="G186" s="93">
        <f>G187</f>
        <v>0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>
        <f>AG187</f>
        <v>0</v>
      </c>
      <c r="AH186" s="93">
        <f>AH187</f>
        <v>0</v>
      </c>
      <c r="AI186" s="93"/>
      <c r="AJ186" s="93">
        <f>AJ187</f>
        <v>0</v>
      </c>
      <c r="AK186" s="71"/>
      <c r="AL186" s="14"/>
      <c r="AM186" s="40"/>
      <c r="AN186" s="54"/>
      <c r="AO186" s="42"/>
    </row>
    <row r="187" spans="1:41" s="24" customFormat="1" hidden="1" x14ac:dyDescent="0.3">
      <c r="A187" s="16"/>
      <c r="B187" s="99">
        <v>511323</v>
      </c>
      <c r="C187" s="96" t="s">
        <v>224</v>
      </c>
      <c r="D187" s="97"/>
      <c r="E187" s="97"/>
      <c r="F187" s="97"/>
      <c r="G187" s="97">
        <v>0</v>
      </c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>
        <f>G187+AG187</f>
        <v>0</v>
      </c>
      <c r="AI187" s="97"/>
      <c r="AJ187" s="97">
        <f>AH187+AI187</f>
        <v>0</v>
      </c>
      <c r="AK187" s="71"/>
      <c r="AL187" s="14"/>
      <c r="AM187" s="40"/>
      <c r="AN187" s="54"/>
      <c r="AO187" s="42"/>
    </row>
    <row r="188" spans="1:41" ht="15.9" customHeight="1" x14ac:dyDescent="0.3">
      <c r="A188" s="9"/>
      <c r="B188" s="115">
        <v>512000</v>
      </c>
      <c r="C188" s="95" t="s">
        <v>49</v>
      </c>
      <c r="D188" s="91">
        <f t="shared" si="124"/>
        <v>815000</v>
      </c>
      <c r="E188" s="91" t="e">
        <f>E189+E191+E199+E201+E205</f>
        <v>#REF!</v>
      </c>
      <c r="F188" s="91" t="e">
        <f>H188+I188+#REF!+K188</f>
        <v>#REF!</v>
      </c>
      <c r="G188" s="91">
        <f>G191+G199+G201+G205+G203</f>
        <v>815000</v>
      </c>
      <c r="H188" s="91">
        <f>H191+H199+H201+H205</f>
        <v>741336.01</v>
      </c>
      <c r="I188" s="91">
        <f>I191+I199+I201+I205</f>
        <v>0</v>
      </c>
      <c r="J188" s="91">
        <f>J191+J199+J201+J205</f>
        <v>58663.990000000005</v>
      </c>
      <c r="K188" s="91">
        <f>K191+K199+K201+K205</f>
        <v>0</v>
      </c>
      <c r="L188" s="91">
        <v>231250</v>
      </c>
      <c r="M188" s="91">
        <v>231250</v>
      </c>
      <c r="N188" s="91">
        <f t="shared" si="126"/>
        <v>462500</v>
      </c>
      <c r="O188" s="91">
        <v>231250</v>
      </c>
      <c r="P188" s="91">
        <f t="shared" si="127"/>
        <v>693750</v>
      </c>
      <c r="Q188" s="91">
        <v>231250</v>
      </c>
      <c r="R188" s="91">
        <f t="shared" ref="R188:AE188" si="140">R189+R191+R199+R201+R205</f>
        <v>0</v>
      </c>
      <c r="S188" s="91">
        <f t="shared" si="140"/>
        <v>0</v>
      </c>
      <c r="T188" s="91">
        <f t="shared" si="140"/>
        <v>0</v>
      </c>
      <c r="U188" s="91">
        <f t="shared" si="140"/>
        <v>0</v>
      </c>
      <c r="V188" s="91">
        <f t="shared" si="140"/>
        <v>0</v>
      </c>
      <c r="W188" s="91">
        <f t="shared" si="140"/>
        <v>0</v>
      </c>
      <c r="X188" s="91">
        <f t="shared" si="140"/>
        <v>0</v>
      </c>
      <c r="Y188" s="91">
        <f t="shared" si="140"/>
        <v>0</v>
      </c>
      <c r="Z188" s="91">
        <f t="shared" si="140"/>
        <v>53000</v>
      </c>
      <c r="AA188" s="91">
        <f t="shared" si="140"/>
        <v>0</v>
      </c>
      <c r="AB188" s="91">
        <f t="shared" si="140"/>
        <v>53000</v>
      </c>
      <c r="AC188" s="91">
        <f t="shared" si="140"/>
        <v>0</v>
      </c>
      <c r="AD188" s="91">
        <f t="shared" si="140"/>
        <v>0</v>
      </c>
      <c r="AE188" s="91">
        <f t="shared" si="140"/>
        <v>0</v>
      </c>
      <c r="AF188" s="91" t="e">
        <f t="shared" ref="AF188:AF198" si="141">F188+S188+U188+W188+AC188+AE188</f>
        <v>#REF!</v>
      </c>
      <c r="AG188" s="91">
        <f>AG191+AG199+AG201+AG205+AG203</f>
        <v>0</v>
      </c>
      <c r="AH188" s="91">
        <f>AH191+AH199+AH201+AH205+AH203</f>
        <v>815000</v>
      </c>
      <c r="AI188" s="91">
        <f>AI191+AI199+AI201+AI205+AI203</f>
        <v>0</v>
      </c>
      <c r="AJ188" s="91">
        <f>AJ191+AJ199+AJ201+AJ205+AJ203</f>
        <v>815000</v>
      </c>
      <c r="AK188" s="74">
        <v>2690000</v>
      </c>
      <c r="AL188" s="13" t="e">
        <f>SUM(AL190:AL207)</f>
        <v>#REF!</v>
      </c>
      <c r="AM188" s="44" t="e">
        <f>AK188-AL188</f>
        <v>#REF!</v>
      </c>
      <c r="AN188" s="75"/>
      <c r="AO188" s="76"/>
    </row>
    <row r="189" spans="1:41" hidden="1" x14ac:dyDescent="0.3">
      <c r="A189" s="16"/>
      <c r="B189" s="98">
        <v>512100</v>
      </c>
      <c r="C189" s="94" t="s">
        <v>112</v>
      </c>
      <c r="D189" s="93">
        <f t="shared" si="124"/>
        <v>0</v>
      </c>
      <c r="E189" s="93">
        <f>E190</f>
        <v>0</v>
      </c>
      <c r="F189" s="93" t="e">
        <f>H189+I189+#REF!+K189</f>
        <v>#REF!</v>
      </c>
      <c r="G189" s="93"/>
      <c r="H189" s="93"/>
      <c r="I189" s="93"/>
      <c r="J189" s="93">
        <f t="shared" si="125"/>
        <v>0</v>
      </c>
      <c r="K189" s="93"/>
      <c r="L189" s="93"/>
      <c r="M189" s="93"/>
      <c r="N189" s="91">
        <f t="shared" si="126"/>
        <v>0</v>
      </c>
      <c r="O189" s="93"/>
      <c r="P189" s="91">
        <f t="shared" si="127"/>
        <v>0</v>
      </c>
      <c r="Q189" s="91"/>
      <c r="R189" s="93">
        <f t="shared" ref="R189:AD189" si="142">R190</f>
        <v>0</v>
      </c>
      <c r="S189" s="93"/>
      <c r="T189" s="93">
        <f t="shared" si="142"/>
        <v>0</v>
      </c>
      <c r="U189" s="93"/>
      <c r="V189" s="93">
        <f t="shared" si="142"/>
        <v>0</v>
      </c>
      <c r="W189" s="93"/>
      <c r="X189" s="93">
        <f t="shared" si="142"/>
        <v>0</v>
      </c>
      <c r="Y189" s="93">
        <f t="shared" si="142"/>
        <v>0</v>
      </c>
      <c r="Z189" s="93">
        <f t="shared" si="142"/>
        <v>0</v>
      </c>
      <c r="AA189" s="93">
        <f t="shared" si="142"/>
        <v>0</v>
      </c>
      <c r="AB189" s="93">
        <f t="shared" si="142"/>
        <v>0</v>
      </c>
      <c r="AC189" s="93"/>
      <c r="AD189" s="93">
        <f t="shared" si="142"/>
        <v>0</v>
      </c>
      <c r="AE189" s="93"/>
      <c r="AF189" s="93" t="e">
        <f t="shared" si="141"/>
        <v>#REF!</v>
      </c>
      <c r="AG189" s="93"/>
      <c r="AH189" s="93"/>
      <c r="AI189" s="93"/>
      <c r="AJ189" s="93">
        <f>G189+R189+T189+V189+AD189</f>
        <v>0</v>
      </c>
      <c r="AK189" s="74"/>
      <c r="AL189" s="13"/>
      <c r="AM189" s="44"/>
      <c r="AN189" s="75"/>
      <c r="AO189" s="76"/>
    </row>
    <row r="190" spans="1:41" hidden="1" x14ac:dyDescent="0.3">
      <c r="A190" s="10"/>
      <c r="B190" s="89">
        <v>512111</v>
      </c>
      <c r="C190" s="101" t="s">
        <v>133</v>
      </c>
      <c r="D190" s="102">
        <f t="shared" si="124"/>
        <v>0</v>
      </c>
      <c r="E190" s="102"/>
      <c r="F190" s="102" t="e">
        <f>H190+I190+#REF!+K190</f>
        <v>#REF!</v>
      </c>
      <c r="G190" s="102"/>
      <c r="H190" s="102"/>
      <c r="I190" s="102"/>
      <c r="J190" s="102">
        <f t="shared" si="125"/>
        <v>0</v>
      </c>
      <c r="K190" s="102"/>
      <c r="L190" s="102"/>
      <c r="M190" s="102"/>
      <c r="N190" s="91">
        <f t="shared" si="126"/>
        <v>0</v>
      </c>
      <c r="O190" s="102"/>
      <c r="P190" s="91">
        <f t="shared" si="127"/>
        <v>0</v>
      </c>
      <c r="Q190" s="91"/>
      <c r="R190" s="102"/>
      <c r="S190" s="102"/>
      <c r="T190" s="102">
        <v>0</v>
      </c>
      <c r="U190" s="102"/>
      <c r="V190" s="102">
        <v>0</v>
      </c>
      <c r="W190" s="102"/>
      <c r="X190" s="102">
        <v>0</v>
      </c>
      <c r="Y190" s="102">
        <v>0</v>
      </c>
      <c r="Z190" s="102"/>
      <c r="AA190" s="102"/>
      <c r="AB190" s="91">
        <f t="shared" si="135"/>
        <v>0</v>
      </c>
      <c r="AC190" s="91"/>
      <c r="AD190" s="102"/>
      <c r="AE190" s="102"/>
      <c r="AF190" s="102" t="e">
        <f t="shared" si="141"/>
        <v>#REF!</v>
      </c>
      <c r="AG190" s="102"/>
      <c r="AH190" s="102"/>
      <c r="AI190" s="102"/>
      <c r="AJ190" s="102">
        <f>G190+R190+T190+V190+AD190</f>
        <v>0</v>
      </c>
      <c r="AK190" s="71"/>
      <c r="AL190" s="14" t="e">
        <f>#REF!</f>
        <v>#REF!</v>
      </c>
      <c r="AM190" s="40"/>
      <c r="AN190" s="54"/>
      <c r="AO190" s="42"/>
    </row>
    <row r="191" spans="1:41" x14ac:dyDescent="0.3">
      <c r="A191" s="10"/>
      <c r="B191" s="98">
        <v>512200</v>
      </c>
      <c r="C191" s="94" t="s">
        <v>143</v>
      </c>
      <c r="D191" s="93">
        <f t="shared" si="124"/>
        <v>800000</v>
      </c>
      <c r="E191" s="93" t="e">
        <f>E192+E194+E195+E196+E197+E198</f>
        <v>#REF!</v>
      </c>
      <c r="F191" s="93" t="e">
        <f>H191+I191+#REF!+K191</f>
        <v>#REF!</v>
      </c>
      <c r="G191" s="93">
        <f>G192+G194+G195+G196+G197+G198</f>
        <v>800000</v>
      </c>
      <c r="H191" s="93">
        <f>H192+H194+H195+H196+H197+H198</f>
        <v>676080</v>
      </c>
      <c r="I191" s="93">
        <f>I192+I194+I195+I196+I197+I198</f>
        <v>0</v>
      </c>
      <c r="J191" s="93">
        <f>J192+J194+J195+J196+J197+J198</f>
        <v>123920</v>
      </c>
      <c r="K191" s="93">
        <f t="shared" ref="K191" si="143">K192+K194+K195+K196+K197+K198</f>
        <v>0</v>
      </c>
      <c r="L191" s="93"/>
      <c r="M191" s="93"/>
      <c r="N191" s="93">
        <f t="shared" si="126"/>
        <v>0</v>
      </c>
      <c r="O191" s="93"/>
      <c r="P191" s="93">
        <f t="shared" si="127"/>
        <v>0</v>
      </c>
      <c r="Q191" s="93"/>
      <c r="R191" s="93">
        <f>R192+R194+R195+R196+R197+R198</f>
        <v>0</v>
      </c>
      <c r="S191" s="93">
        <f t="shared" ref="S191:AE191" si="144">S192+S194+S195+S196+S197+S198</f>
        <v>0</v>
      </c>
      <c r="T191" s="93">
        <f t="shared" si="144"/>
        <v>0</v>
      </c>
      <c r="U191" s="93">
        <f t="shared" si="144"/>
        <v>0</v>
      </c>
      <c r="V191" s="93">
        <f t="shared" si="144"/>
        <v>0</v>
      </c>
      <c r="W191" s="93">
        <f t="shared" si="144"/>
        <v>0</v>
      </c>
      <c r="X191" s="93">
        <f t="shared" si="144"/>
        <v>0</v>
      </c>
      <c r="Y191" s="93">
        <f t="shared" si="144"/>
        <v>0</v>
      </c>
      <c r="Z191" s="93">
        <f t="shared" si="144"/>
        <v>0</v>
      </c>
      <c r="AA191" s="93">
        <f t="shared" si="144"/>
        <v>0</v>
      </c>
      <c r="AB191" s="93">
        <f t="shared" si="144"/>
        <v>0</v>
      </c>
      <c r="AC191" s="93">
        <f t="shared" si="144"/>
        <v>0</v>
      </c>
      <c r="AD191" s="93">
        <f t="shared" si="144"/>
        <v>0</v>
      </c>
      <c r="AE191" s="93">
        <f t="shared" si="144"/>
        <v>0</v>
      </c>
      <c r="AF191" s="93" t="e">
        <f t="shared" si="141"/>
        <v>#REF!</v>
      </c>
      <c r="AG191" s="93">
        <f>AG192+AG194+AG195+AG196+AG197+AG198+AG193</f>
        <v>0</v>
      </c>
      <c r="AH191" s="93">
        <f>AH192+AH194+AH195+AH196+AH197+AH198</f>
        <v>800000</v>
      </c>
      <c r="AI191" s="93">
        <f t="shared" ref="AI191" si="145">AI192+AI194+AI195+AI196+AI197+AI198</f>
        <v>0</v>
      </c>
      <c r="AJ191" s="93">
        <f>AJ192+AJ194+AJ195+AJ196+AJ197+AJ198+AJ193</f>
        <v>800000</v>
      </c>
      <c r="AK191" s="71"/>
      <c r="AL191" s="14"/>
      <c r="AM191" s="40"/>
      <c r="AN191" s="54"/>
      <c r="AO191" s="42"/>
    </row>
    <row r="192" spans="1:41" hidden="1" x14ac:dyDescent="0.3">
      <c r="A192" s="10"/>
      <c r="B192" s="89">
        <v>512211</v>
      </c>
      <c r="C192" s="101" t="s">
        <v>134</v>
      </c>
      <c r="D192" s="102">
        <f t="shared" si="124"/>
        <v>350000</v>
      </c>
      <c r="E192" s="102" t="e">
        <f>G192+#REF!+#REF!</f>
        <v>#REF!</v>
      </c>
      <c r="F192" s="102" t="e">
        <f>H192+I192+#REF!+K192</f>
        <v>#REF!</v>
      </c>
      <c r="G192" s="102">
        <v>350000</v>
      </c>
      <c r="H192" s="102">
        <v>322260</v>
      </c>
      <c r="I192" s="102"/>
      <c r="J192" s="102">
        <f t="shared" si="125"/>
        <v>27740</v>
      </c>
      <c r="K192" s="102"/>
      <c r="L192" s="102"/>
      <c r="M192" s="97"/>
      <c r="N192" s="97">
        <f t="shared" si="126"/>
        <v>0</v>
      </c>
      <c r="O192" s="97"/>
      <c r="P192" s="97">
        <f t="shared" si="127"/>
        <v>0</v>
      </c>
      <c r="Q192" s="97"/>
      <c r="R192" s="97"/>
      <c r="S192" s="97"/>
      <c r="T192" s="97">
        <v>0</v>
      </c>
      <c r="U192" s="97"/>
      <c r="V192" s="97">
        <v>0</v>
      </c>
      <c r="W192" s="97"/>
      <c r="X192" s="97">
        <v>0</v>
      </c>
      <c r="Y192" s="97">
        <v>0</v>
      </c>
      <c r="Z192" s="97"/>
      <c r="AA192" s="97"/>
      <c r="AB192" s="97">
        <f t="shared" si="135"/>
        <v>0</v>
      </c>
      <c r="AC192" s="97"/>
      <c r="AD192" s="102"/>
      <c r="AE192" s="102"/>
      <c r="AF192" s="102" t="e">
        <f t="shared" si="141"/>
        <v>#REF!</v>
      </c>
      <c r="AG192" s="102">
        <v>0</v>
      </c>
      <c r="AH192" s="97">
        <f t="shared" ref="AH192:AH198" si="146">G192+AG192</f>
        <v>350000</v>
      </c>
      <c r="AI192" s="97"/>
      <c r="AJ192" s="97">
        <f t="shared" ref="AJ192:AJ198" si="147">G192+R192+T192+V192+AD192+AG192</f>
        <v>350000</v>
      </c>
      <c r="AK192" s="71"/>
      <c r="AL192" s="14" t="e">
        <f>#REF!</f>
        <v>#REF!</v>
      </c>
      <c r="AM192" s="40"/>
      <c r="AN192" s="54"/>
      <c r="AO192" s="42"/>
    </row>
    <row r="193" spans="1:41" hidden="1" x14ac:dyDescent="0.3">
      <c r="A193" s="10"/>
      <c r="B193" s="89">
        <v>512212</v>
      </c>
      <c r="C193" s="101" t="s">
        <v>198</v>
      </c>
      <c r="D193" s="102"/>
      <c r="E193" s="102"/>
      <c r="F193" s="102"/>
      <c r="G193" s="102"/>
      <c r="H193" s="102"/>
      <c r="I193" s="102"/>
      <c r="J193" s="102"/>
      <c r="K193" s="102"/>
      <c r="L193" s="102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102"/>
      <c r="AE193" s="102"/>
      <c r="AF193" s="102"/>
      <c r="AG193" s="102">
        <v>0</v>
      </c>
      <c r="AH193" s="97"/>
      <c r="AI193" s="97"/>
      <c r="AJ193" s="97">
        <f>G193+AG193</f>
        <v>0</v>
      </c>
      <c r="AK193" s="71"/>
      <c r="AL193" s="14"/>
      <c r="AM193" s="40"/>
      <c r="AN193" s="54"/>
      <c r="AO193" s="42"/>
    </row>
    <row r="194" spans="1:41" hidden="1" x14ac:dyDescent="0.3">
      <c r="A194" s="10"/>
      <c r="B194" s="89">
        <v>512221</v>
      </c>
      <c r="C194" s="101" t="s">
        <v>135</v>
      </c>
      <c r="D194" s="102">
        <f t="shared" si="124"/>
        <v>125000</v>
      </c>
      <c r="E194" s="102" t="e">
        <f>G194+#REF!+#REF!</f>
        <v>#REF!</v>
      </c>
      <c r="F194" s="102" t="e">
        <f>H194+I194+#REF!+K194</f>
        <v>#REF!</v>
      </c>
      <c r="G194" s="102">
        <v>125000</v>
      </c>
      <c r="H194" s="102">
        <v>106440</v>
      </c>
      <c r="I194" s="102"/>
      <c r="J194" s="102">
        <f t="shared" si="125"/>
        <v>18560</v>
      </c>
      <c r="K194" s="102"/>
      <c r="L194" s="102"/>
      <c r="M194" s="97"/>
      <c r="N194" s="97">
        <f t="shared" si="126"/>
        <v>0</v>
      </c>
      <c r="O194" s="97"/>
      <c r="P194" s="97">
        <f t="shared" si="127"/>
        <v>0</v>
      </c>
      <c r="Q194" s="97"/>
      <c r="R194" s="97"/>
      <c r="S194" s="97"/>
      <c r="T194" s="97">
        <v>0</v>
      </c>
      <c r="U194" s="97"/>
      <c r="V194" s="97">
        <v>0</v>
      </c>
      <c r="W194" s="97"/>
      <c r="X194" s="97">
        <v>0</v>
      </c>
      <c r="Y194" s="97">
        <v>0</v>
      </c>
      <c r="Z194" s="97"/>
      <c r="AA194" s="97"/>
      <c r="AB194" s="97">
        <f t="shared" si="135"/>
        <v>0</v>
      </c>
      <c r="AC194" s="97"/>
      <c r="AD194" s="102"/>
      <c r="AE194" s="102"/>
      <c r="AF194" s="102" t="e">
        <f t="shared" si="141"/>
        <v>#REF!</v>
      </c>
      <c r="AG194" s="102">
        <v>0</v>
      </c>
      <c r="AH194" s="97">
        <f t="shared" si="146"/>
        <v>125000</v>
      </c>
      <c r="AI194" s="97"/>
      <c r="AJ194" s="97">
        <f>AH194+AI194</f>
        <v>125000</v>
      </c>
      <c r="AK194" s="71"/>
      <c r="AL194" s="14" t="e">
        <f>#REF!</f>
        <v>#REF!</v>
      </c>
      <c r="AM194" s="40"/>
      <c r="AN194" s="54"/>
      <c r="AO194" s="42"/>
    </row>
    <row r="195" spans="1:41" hidden="1" x14ac:dyDescent="0.3">
      <c r="A195" s="10"/>
      <c r="B195" s="89">
        <v>512222</v>
      </c>
      <c r="C195" s="101" t="s">
        <v>136</v>
      </c>
      <c r="D195" s="102">
        <f t="shared" si="124"/>
        <v>125000</v>
      </c>
      <c r="E195" s="102" t="e">
        <f>G195+#REF!+#REF!</f>
        <v>#REF!</v>
      </c>
      <c r="F195" s="102" t="e">
        <f>H195+I195+#REF!+K195</f>
        <v>#REF!</v>
      </c>
      <c r="G195" s="102">
        <v>125000</v>
      </c>
      <c r="H195" s="102">
        <v>41280</v>
      </c>
      <c r="I195" s="102"/>
      <c r="J195" s="102">
        <f t="shared" si="125"/>
        <v>83720</v>
      </c>
      <c r="K195" s="102"/>
      <c r="L195" s="102"/>
      <c r="M195" s="97"/>
      <c r="N195" s="97">
        <f t="shared" si="126"/>
        <v>0</v>
      </c>
      <c r="O195" s="97"/>
      <c r="P195" s="97">
        <f t="shared" si="127"/>
        <v>0</v>
      </c>
      <c r="Q195" s="97"/>
      <c r="R195" s="97"/>
      <c r="S195" s="97"/>
      <c r="T195" s="97">
        <v>0</v>
      </c>
      <c r="U195" s="97"/>
      <c r="V195" s="97">
        <v>0</v>
      </c>
      <c r="W195" s="97"/>
      <c r="X195" s="97">
        <v>0</v>
      </c>
      <c r="Y195" s="97">
        <v>0</v>
      </c>
      <c r="Z195" s="97"/>
      <c r="AA195" s="97"/>
      <c r="AB195" s="97">
        <f t="shared" si="135"/>
        <v>0</v>
      </c>
      <c r="AC195" s="97"/>
      <c r="AD195" s="102"/>
      <c r="AE195" s="102"/>
      <c r="AF195" s="102" t="e">
        <f t="shared" si="141"/>
        <v>#REF!</v>
      </c>
      <c r="AG195" s="102">
        <v>0</v>
      </c>
      <c r="AH195" s="97">
        <f t="shared" si="146"/>
        <v>125000</v>
      </c>
      <c r="AI195" s="97"/>
      <c r="AJ195" s="97">
        <f t="shared" si="147"/>
        <v>125000</v>
      </c>
      <c r="AK195" s="71"/>
      <c r="AL195" s="14" t="e">
        <f>#REF!</f>
        <v>#REF!</v>
      </c>
      <c r="AM195" s="40"/>
      <c r="AN195" s="54"/>
      <c r="AO195" s="42"/>
    </row>
    <row r="196" spans="1:41" hidden="1" x14ac:dyDescent="0.3">
      <c r="A196" s="10"/>
      <c r="B196" s="89">
        <v>512230</v>
      </c>
      <c r="C196" s="101" t="s">
        <v>158</v>
      </c>
      <c r="D196" s="102">
        <f t="shared" si="124"/>
        <v>0</v>
      </c>
      <c r="E196" s="102" t="e">
        <f>G196+#REF!+#REF!</f>
        <v>#REF!</v>
      </c>
      <c r="F196" s="102" t="e">
        <f>H196+I196+#REF!+K196</f>
        <v>#REF!</v>
      </c>
      <c r="G196" s="102">
        <v>0</v>
      </c>
      <c r="H196" s="102"/>
      <c r="I196" s="102"/>
      <c r="J196" s="102">
        <f t="shared" si="125"/>
        <v>0</v>
      </c>
      <c r="K196" s="102"/>
      <c r="L196" s="102"/>
      <c r="M196" s="97"/>
      <c r="N196" s="97">
        <f t="shared" si="126"/>
        <v>0</v>
      </c>
      <c r="O196" s="97"/>
      <c r="P196" s="97">
        <f t="shared" si="127"/>
        <v>0</v>
      </c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102"/>
      <c r="AE196" s="102"/>
      <c r="AF196" s="102" t="e">
        <f t="shared" si="141"/>
        <v>#REF!</v>
      </c>
      <c r="AG196" s="102"/>
      <c r="AH196" s="97">
        <f t="shared" si="146"/>
        <v>0</v>
      </c>
      <c r="AI196" s="97"/>
      <c r="AJ196" s="97">
        <f t="shared" si="147"/>
        <v>0</v>
      </c>
      <c r="AK196" s="71"/>
      <c r="AL196" s="14"/>
      <c r="AM196" s="40"/>
      <c r="AN196" s="54"/>
      <c r="AO196" s="42"/>
    </row>
    <row r="197" spans="1:41" hidden="1" x14ac:dyDescent="0.3">
      <c r="A197" s="10"/>
      <c r="B197" s="89">
        <v>512251</v>
      </c>
      <c r="C197" s="101" t="s">
        <v>137</v>
      </c>
      <c r="D197" s="102">
        <f t="shared" si="124"/>
        <v>200000</v>
      </c>
      <c r="E197" s="102" t="e">
        <f>G197+#REF!+#REF!</f>
        <v>#REF!</v>
      </c>
      <c r="F197" s="102" t="e">
        <f>H197+I197+#REF!+K197</f>
        <v>#REF!</v>
      </c>
      <c r="G197" s="102">
        <v>200000</v>
      </c>
      <c r="H197" s="102">
        <v>206100</v>
      </c>
      <c r="I197" s="102"/>
      <c r="J197" s="102">
        <f t="shared" si="125"/>
        <v>-6100</v>
      </c>
      <c r="K197" s="102"/>
      <c r="L197" s="102"/>
      <c r="M197" s="97"/>
      <c r="N197" s="97">
        <f t="shared" si="126"/>
        <v>0</v>
      </c>
      <c r="O197" s="97"/>
      <c r="P197" s="97">
        <f t="shared" si="127"/>
        <v>0</v>
      </c>
      <c r="Q197" s="97"/>
      <c r="R197" s="97"/>
      <c r="S197" s="97"/>
      <c r="T197" s="97">
        <v>0</v>
      </c>
      <c r="U197" s="97"/>
      <c r="V197" s="97">
        <v>0</v>
      </c>
      <c r="W197" s="97"/>
      <c r="X197" s="97">
        <v>0</v>
      </c>
      <c r="Y197" s="97">
        <v>0</v>
      </c>
      <c r="Z197" s="97"/>
      <c r="AA197" s="97"/>
      <c r="AB197" s="97">
        <f t="shared" si="135"/>
        <v>0</v>
      </c>
      <c r="AC197" s="97"/>
      <c r="AD197" s="102"/>
      <c r="AE197" s="102"/>
      <c r="AF197" s="102" t="e">
        <f t="shared" si="141"/>
        <v>#REF!</v>
      </c>
      <c r="AG197" s="102">
        <v>0</v>
      </c>
      <c r="AH197" s="97">
        <f t="shared" si="146"/>
        <v>200000</v>
      </c>
      <c r="AI197" s="97"/>
      <c r="AJ197" s="97">
        <f>AH197+AI197</f>
        <v>200000</v>
      </c>
      <c r="AK197" s="71"/>
      <c r="AL197" s="14" t="e">
        <f>#REF!</f>
        <v>#REF!</v>
      </c>
      <c r="AM197" s="40"/>
      <c r="AN197" s="54"/>
      <c r="AO197" s="42"/>
    </row>
    <row r="198" spans="1:41" ht="14.25" hidden="1" customHeight="1" x14ac:dyDescent="0.3">
      <c r="A198" s="10"/>
      <c r="B198" s="89">
        <v>512252</v>
      </c>
      <c r="C198" s="101" t="s">
        <v>138</v>
      </c>
      <c r="D198" s="102">
        <f t="shared" si="124"/>
        <v>0</v>
      </c>
      <c r="E198" s="102" t="e">
        <f>G198+#REF!+#REF!</f>
        <v>#REF!</v>
      </c>
      <c r="F198" s="102" t="e">
        <f>H198+I198+#REF!+K198</f>
        <v>#REF!</v>
      </c>
      <c r="G198" s="102">
        <v>0</v>
      </c>
      <c r="H198" s="102"/>
      <c r="I198" s="102"/>
      <c r="J198" s="102">
        <f t="shared" si="125"/>
        <v>0</v>
      </c>
      <c r="K198" s="102"/>
      <c r="L198" s="102"/>
      <c r="M198" s="97"/>
      <c r="N198" s="97">
        <f t="shared" si="126"/>
        <v>0</v>
      </c>
      <c r="O198" s="97"/>
      <c r="P198" s="97">
        <f t="shared" si="127"/>
        <v>0</v>
      </c>
      <c r="Q198" s="97"/>
      <c r="R198" s="97"/>
      <c r="S198" s="97"/>
      <c r="T198" s="97">
        <v>0</v>
      </c>
      <c r="U198" s="97"/>
      <c r="V198" s="97">
        <v>0</v>
      </c>
      <c r="W198" s="97"/>
      <c r="X198" s="97">
        <v>0</v>
      </c>
      <c r="Y198" s="97">
        <v>0</v>
      </c>
      <c r="Z198" s="97"/>
      <c r="AA198" s="97"/>
      <c r="AB198" s="97">
        <f t="shared" si="135"/>
        <v>0</v>
      </c>
      <c r="AC198" s="97"/>
      <c r="AD198" s="102"/>
      <c r="AE198" s="102"/>
      <c r="AF198" s="102" t="e">
        <f t="shared" si="141"/>
        <v>#REF!</v>
      </c>
      <c r="AG198" s="102"/>
      <c r="AH198" s="97">
        <f t="shared" si="146"/>
        <v>0</v>
      </c>
      <c r="AI198" s="97"/>
      <c r="AJ198" s="97">
        <f t="shared" si="147"/>
        <v>0</v>
      </c>
      <c r="AK198" s="71"/>
      <c r="AL198" s="14" t="e">
        <f>#REF!</f>
        <v>#REF!</v>
      </c>
      <c r="AM198" s="40"/>
      <c r="AN198" s="54"/>
      <c r="AO198" s="42"/>
    </row>
    <row r="199" spans="1:41" ht="14.25" hidden="1" customHeight="1" x14ac:dyDescent="0.3">
      <c r="A199" s="10"/>
      <c r="B199" s="98">
        <v>512500</v>
      </c>
      <c r="C199" s="92" t="s">
        <v>141</v>
      </c>
      <c r="D199" s="111">
        <f t="shared" si="124"/>
        <v>0</v>
      </c>
      <c r="E199" s="93" t="e">
        <f>G199+#REF!+#REF!</f>
        <v>#REF!</v>
      </c>
      <c r="F199" s="93" t="e">
        <f>H199+I199+#REF!+K199</f>
        <v>#REF!</v>
      </c>
      <c r="G199" s="93">
        <f>G200</f>
        <v>0</v>
      </c>
      <c r="H199" s="93">
        <v>21660.01</v>
      </c>
      <c r="I199" s="93"/>
      <c r="J199" s="93">
        <f t="shared" si="125"/>
        <v>-21660.01</v>
      </c>
      <c r="K199" s="93"/>
      <c r="L199" s="93"/>
      <c r="M199" s="93"/>
      <c r="N199" s="93">
        <f t="shared" si="126"/>
        <v>0</v>
      </c>
      <c r="O199" s="93"/>
      <c r="P199" s="93">
        <f t="shared" si="127"/>
        <v>0</v>
      </c>
      <c r="Q199" s="93"/>
      <c r="R199" s="93">
        <f>R200</f>
        <v>0</v>
      </c>
      <c r="S199" s="93">
        <f t="shared" ref="S199:AJ199" si="148">S200</f>
        <v>0</v>
      </c>
      <c r="T199" s="93">
        <f t="shared" si="148"/>
        <v>0</v>
      </c>
      <c r="U199" s="93">
        <f t="shared" si="148"/>
        <v>0</v>
      </c>
      <c r="V199" s="93">
        <f t="shared" si="148"/>
        <v>0</v>
      </c>
      <c r="W199" s="93">
        <f t="shared" si="148"/>
        <v>0</v>
      </c>
      <c r="X199" s="93">
        <f t="shared" si="148"/>
        <v>0</v>
      </c>
      <c r="Y199" s="93">
        <f t="shared" si="148"/>
        <v>0</v>
      </c>
      <c r="Z199" s="93">
        <f t="shared" si="148"/>
        <v>0</v>
      </c>
      <c r="AA199" s="93">
        <f t="shared" si="148"/>
        <v>0</v>
      </c>
      <c r="AB199" s="93">
        <f t="shared" si="148"/>
        <v>0</v>
      </c>
      <c r="AC199" s="93">
        <f t="shared" si="148"/>
        <v>0</v>
      </c>
      <c r="AD199" s="93">
        <f t="shared" si="148"/>
        <v>0</v>
      </c>
      <c r="AE199" s="93">
        <f t="shared" si="148"/>
        <v>0</v>
      </c>
      <c r="AF199" s="93">
        <f t="shared" si="148"/>
        <v>0</v>
      </c>
      <c r="AG199" s="93">
        <f t="shared" si="148"/>
        <v>0</v>
      </c>
      <c r="AH199" s="93">
        <f t="shared" si="148"/>
        <v>0</v>
      </c>
      <c r="AI199" s="93"/>
      <c r="AJ199" s="93">
        <f t="shared" si="148"/>
        <v>0</v>
      </c>
      <c r="AK199" s="71"/>
      <c r="AL199" s="14" t="e">
        <f>#REF!</f>
        <v>#REF!</v>
      </c>
      <c r="AM199" s="40"/>
      <c r="AN199" s="54"/>
      <c r="AO199" s="42"/>
    </row>
    <row r="200" spans="1:41" ht="14.25" hidden="1" customHeight="1" x14ac:dyDescent="0.3">
      <c r="A200" s="10"/>
      <c r="B200" s="99">
        <v>512511</v>
      </c>
      <c r="C200" s="100" t="s">
        <v>141</v>
      </c>
      <c r="D200" s="112">
        <f t="shared" si="124"/>
        <v>0</v>
      </c>
      <c r="E200" s="97"/>
      <c r="F200" s="97"/>
      <c r="G200" s="97">
        <v>0</v>
      </c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>
        <f t="shared" ref="AH200" si="149">G200+AG200</f>
        <v>0</v>
      </c>
      <c r="AI200" s="97"/>
      <c r="AJ200" s="97">
        <f>G200+R200+T200+V200+AD200+AG200</f>
        <v>0</v>
      </c>
      <c r="AK200" s="71"/>
      <c r="AL200" s="14"/>
      <c r="AM200" s="40"/>
      <c r="AN200" s="54"/>
      <c r="AO200" s="42"/>
    </row>
    <row r="201" spans="1:41" ht="14.25" customHeight="1" x14ac:dyDescent="0.3">
      <c r="A201" s="10"/>
      <c r="B201" s="98">
        <v>512600</v>
      </c>
      <c r="C201" s="94" t="s">
        <v>156</v>
      </c>
      <c r="D201" s="93">
        <f t="shared" si="124"/>
        <v>0</v>
      </c>
      <c r="E201" s="93" t="e">
        <f>E202</f>
        <v>#REF!</v>
      </c>
      <c r="F201" s="93" t="e">
        <f>H201+I201+#REF!+K201</f>
        <v>#REF!</v>
      </c>
      <c r="G201" s="93">
        <f>G202</f>
        <v>0</v>
      </c>
      <c r="H201" s="93">
        <f>H202</f>
        <v>43596</v>
      </c>
      <c r="I201" s="93">
        <f>I202</f>
        <v>0</v>
      </c>
      <c r="J201" s="93">
        <f>J202</f>
        <v>-43596</v>
      </c>
      <c r="K201" s="93">
        <f t="shared" ref="K201" si="150">K202</f>
        <v>0</v>
      </c>
      <c r="L201" s="93"/>
      <c r="M201" s="93"/>
      <c r="N201" s="93">
        <f t="shared" si="126"/>
        <v>0</v>
      </c>
      <c r="O201" s="93"/>
      <c r="P201" s="93">
        <f t="shared" si="127"/>
        <v>0</v>
      </c>
      <c r="Q201" s="93"/>
      <c r="R201" s="93">
        <f>R202</f>
        <v>0</v>
      </c>
      <c r="S201" s="93">
        <f t="shared" ref="S201:AH201" si="151">S202</f>
        <v>0</v>
      </c>
      <c r="T201" s="93">
        <f t="shared" si="151"/>
        <v>0</v>
      </c>
      <c r="U201" s="93">
        <f t="shared" si="151"/>
        <v>0</v>
      </c>
      <c r="V201" s="93">
        <f t="shared" si="151"/>
        <v>0</v>
      </c>
      <c r="W201" s="93">
        <f t="shared" si="151"/>
        <v>0</v>
      </c>
      <c r="X201" s="93">
        <f t="shared" si="151"/>
        <v>0</v>
      </c>
      <c r="Y201" s="93">
        <f t="shared" si="151"/>
        <v>0</v>
      </c>
      <c r="Z201" s="93">
        <f t="shared" si="151"/>
        <v>53000</v>
      </c>
      <c r="AA201" s="93">
        <f t="shared" si="151"/>
        <v>0</v>
      </c>
      <c r="AB201" s="93">
        <f t="shared" si="151"/>
        <v>53000</v>
      </c>
      <c r="AC201" s="93">
        <f t="shared" si="151"/>
        <v>0</v>
      </c>
      <c r="AD201" s="93">
        <f t="shared" si="151"/>
        <v>0</v>
      </c>
      <c r="AE201" s="93">
        <f t="shared" si="151"/>
        <v>0</v>
      </c>
      <c r="AF201" s="93" t="e">
        <f>F201+S201+U201+W201+AC201+AE201</f>
        <v>#REF!</v>
      </c>
      <c r="AG201" s="93">
        <f t="shared" si="151"/>
        <v>0</v>
      </c>
      <c r="AH201" s="93">
        <f t="shared" si="151"/>
        <v>0</v>
      </c>
      <c r="AI201" s="93"/>
      <c r="AJ201" s="93">
        <f>AJ202</f>
        <v>0</v>
      </c>
      <c r="AK201" s="71"/>
      <c r="AL201" s="14"/>
      <c r="AM201" s="40"/>
      <c r="AN201" s="54"/>
      <c r="AO201" s="42"/>
    </row>
    <row r="202" spans="1:41" ht="14.25" hidden="1" customHeight="1" x14ac:dyDescent="0.3">
      <c r="A202" s="10"/>
      <c r="B202" s="89">
        <v>512611</v>
      </c>
      <c r="C202" s="101" t="s">
        <v>113</v>
      </c>
      <c r="D202" s="102">
        <f t="shared" si="124"/>
        <v>0</v>
      </c>
      <c r="E202" s="102" t="e">
        <f>G202+#REF!+#REF!</f>
        <v>#REF!</v>
      </c>
      <c r="F202" s="102" t="e">
        <f>H202+I202+#REF!+K202</f>
        <v>#REF!</v>
      </c>
      <c r="G202" s="102">
        <v>0</v>
      </c>
      <c r="H202" s="102">
        <v>43596</v>
      </c>
      <c r="I202" s="102"/>
      <c r="J202" s="102">
        <f t="shared" si="125"/>
        <v>-43596</v>
      </c>
      <c r="K202" s="102"/>
      <c r="L202" s="102"/>
      <c r="M202" s="97"/>
      <c r="N202" s="97">
        <f t="shared" si="126"/>
        <v>0</v>
      </c>
      <c r="O202" s="97"/>
      <c r="P202" s="97">
        <f t="shared" si="127"/>
        <v>0</v>
      </c>
      <c r="Q202" s="97"/>
      <c r="R202" s="97"/>
      <c r="S202" s="97"/>
      <c r="T202" s="97"/>
      <c r="U202" s="97"/>
      <c r="V202" s="97"/>
      <c r="W202" s="97"/>
      <c r="X202" s="97"/>
      <c r="Y202" s="97"/>
      <c r="Z202" s="97">
        <v>53000</v>
      </c>
      <c r="AA202" s="97"/>
      <c r="AB202" s="97">
        <f t="shared" si="135"/>
        <v>53000</v>
      </c>
      <c r="AC202" s="97"/>
      <c r="AD202" s="102"/>
      <c r="AE202" s="102"/>
      <c r="AF202" s="102" t="e">
        <f>F202+S202+U202+W202+AC202+AE202</f>
        <v>#REF!</v>
      </c>
      <c r="AG202" s="102">
        <v>0</v>
      </c>
      <c r="AH202" s="97">
        <f t="shared" ref="AH202" si="152">G202+AG202</f>
        <v>0</v>
      </c>
      <c r="AI202" s="97"/>
      <c r="AJ202" s="97">
        <f>G202+R202+T202+V202+AD202+AG202</f>
        <v>0</v>
      </c>
      <c r="AK202" s="71"/>
      <c r="AL202" s="14" t="e">
        <f>#REF!</f>
        <v>#REF!</v>
      </c>
      <c r="AM202" s="40"/>
      <c r="AN202" s="54"/>
      <c r="AO202" s="42"/>
    </row>
    <row r="203" spans="1:41" ht="14.25" customHeight="1" x14ac:dyDescent="0.3">
      <c r="A203" s="10"/>
      <c r="B203" s="98">
        <v>512800</v>
      </c>
      <c r="C203" s="94" t="s">
        <v>227</v>
      </c>
      <c r="D203" s="93"/>
      <c r="E203" s="93"/>
      <c r="F203" s="93"/>
      <c r="G203" s="93">
        <f>G204</f>
        <v>15000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>
        <f t="shared" ref="AG203:AI203" si="153">AG204</f>
        <v>0</v>
      </c>
      <c r="AH203" s="93">
        <f t="shared" si="153"/>
        <v>15000</v>
      </c>
      <c r="AI203" s="93">
        <f t="shared" si="153"/>
        <v>0</v>
      </c>
      <c r="AJ203" s="93">
        <f>G203+R203+T203+V203+AD203</f>
        <v>15000</v>
      </c>
      <c r="AK203" s="71"/>
      <c r="AL203" s="14"/>
      <c r="AM203" s="40"/>
      <c r="AN203" s="54"/>
      <c r="AO203" s="42"/>
    </row>
    <row r="204" spans="1:41" ht="14.25" hidden="1" customHeight="1" x14ac:dyDescent="0.3">
      <c r="A204" s="10"/>
      <c r="B204" s="89">
        <v>512811</v>
      </c>
      <c r="C204" s="101" t="s">
        <v>227</v>
      </c>
      <c r="D204" s="102"/>
      <c r="E204" s="102"/>
      <c r="F204" s="102"/>
      <c r="G204" s="102">
        <v>15000</v>
      </c>
      <c r="H204" s="102"/>
      <c r="I204" s="102"/>
      <c r="J204" s="102"/>
      <c r="K204" s="102"/>
      <c r="L204" s="102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102"/>
      <c r="AE204" s="102"/>
      <c r="AF204" s="102"/>
      <c r="AG204" s="102"/>
      <c r="AH204" s="97">
        <f>G204+AG204</f>
        <v>15000</v>
      </c>
      <c r="AI204" s="97"/>
      <c r="AJ204" s="97">
        <f>AH204+AI204</f>
        <v>15000</v>
      </c>
      <c r="AK204" s="71"/>
      <c r="AL204" s="14"/>
      <c r="AM204" s="40"/>
      <c r="AN204" s="54"/>
      <c r="AO204" s="42"/>
    </row>
    <row r="205" spans="1:41" ht="23.4" hidden="1" customHeight="1" x14ac:dyDescent="0.3">
      <c r="A205" s="10"/>
      <c r="B205" s="98">
        <v>512900</v>
      </c>
      <c r="C205" s="113" t="s">
        <v>157</v>
      </c>
      <c r="D205" s="114">
        <f t="shared" si="124"/>
        <v>0</v>
      </c>
      <c r="E205" s="93" t="e">
        <f>E206+E207</f>
        <v>#REF!</v>
      </c>
      <c r="F205" s="93" t="e">
        <f>H205+I205+#REF!+K205</f>
        <v>#REF!</v>
      </c>
      <c r="G205" s="93">
        <f>G207</f>
        <v>0</v>
      </c>
      <c r="H205" s="93">
        <f>H207</f>
        <v>0</v>
      </c>
      <c r="I205" s="93">
        <f>I207</f>
        <v>0</v>
      </c>
      <c r="J205" s="93">
        <f>J207</f>
        <v>0</v>
      </c>
      <c r="K205" s="93">
        <f t="shared" ref="K205" si="154">K207</f>
        <v>0</v>
      </c>
      <c r="L205" s="93"/>
      <c r="M205" s="93"/>
      <c r="N205" s="93">
        <f t="shared" si="126"/>
        <v>0</v>
      </c>
      <c r="O205" s="93"/>
      <c r="P205" s="93">
        <f t="shared" si="127"/>
        <v>0</v>
      </c>
      <c r="Q205" s="93"/>
      <c r="R205" s="93">
        <f>R206+R207</f>
        <v>0</v>
      </c>
      <c r="S205" s="93">
        <f t="shared" ref="S205:AH205" si="155">S206+S207</f>
        <v>0</v>
      </c>
      <c r="T205" s="93">
        <f t="shared" si="155"/>
        <v>0</v>
      </c>
      <c r="U205" s="93">
        <f t="shared" si="155"/>
        <v>0</v>
      </c>
      <c r="V205" s="93">
        <f t="shared" si="155"/>
        <v>0</v>
      </c>
      <c r="W205" s="93">
        <f t="shared" si="155"/>
        <v>0</v>
      </c>
      <c r="X205" s="93">
        <f t="shared" si="155"/>
        <v>0</v>
      </c>
      <c r="Y205" s="93">
        <f t="shared" si="155"/>
        <v>0</v>
      </c>
      <c r="Z205" s="93">
        <f t="shared" si="155"/>
        <v>0</v>
      </c>
      <c r="AA205" s="93">
        <f t="shared" si="155"/>
        <v>0</v>
      </c>
      <c r="AB205" s="93">
        <f t="shared" si="155"/>
        <v>0</v>
      </c>
      <c r="AC205" s="93">
        <f t="shared" si="155"/>
        <v>0</v>
      </c>
      <c r="AD205" s="93">
        <f t="shared" si="155"/>
        <v>0</v>
      </c>
      <c r="AE205" s="93">
        <f t="shared" si="155"/>
        <v>0</v>
      </c>
      <c r="AF205" s="93" t="e">
        <f>F205+S205+U205+W205+AC205+AE205</f>
        <v>#REF!</v>
      </c>
      <c r="AG205" s="93">
        <f t="shared" si="155"/>
        <v>0</v>
      </c>
      <c r="AH205" s="93">
        <f t="shared" si="155"/>
        <v>0</v>
      </c>
      <c r="AI205" s="93"/>
      <c r="AJ205" s="93">
        <f>G205+R205+T205+V205+AD205</f>
        <v>0</v>
      </c>
      <c r="AK205" s="71"/>
      <c r="AL205" s="14"/>
      <c r="AM205" s="40"/>
      <c r="AN205" s="54"/>
      <c r="AO205" s="42"/>
    </row>
    <row r="206" spans="1:41" hidden="1" x14ac:dyDescent="0.3">
      <c r="A206" s="10"/>
      <c r="B206" s="89">
        <v>512921</v>
      </c>
      <c r="C206" s="101" t="s">
        <v>152</v>
      </c>
      <c r="D206" s="102">
        <f t="shared" si="124"/>
        <v>0</v>
      </c>
      <c r="E206" s="102"/>
      <c r="F206" s="102" t="e">
        <f>H206+I206+#REF!+K206</f>
        <v>#REF!</v>
      </c>
      <c r="G206" s="102"/>
      <c r="H206" s="102"/>
      <c r="I206" s="102"/>
      <c r="J206" s="102">
        <f t="shared" si="125"/>
        <v>0</v>
      </c>
      <c r="K206" s="102"/>
      <c r="L206" s="102"/>
      <c r="M206" s="102"/>
      <c r="N206" s="91">
        <f t="shared" si="126"/>
        <v>0</v>
      </c>
      <c r="O206" s="102"/>
      <c r="P206" s="91">
        <f t="shared" si="127"/>
        <v>0</v>
      </c>
      <c r="Q206" s="91"/>
      <c r="R206" s="102"/>
      <c r="S206" s="102"/>
      <c r="T206" s="102">
        <v>0</v>
      </c>
      <c r="U206" s="102"/>
      <c r="V206" s="102">
        <v>0</v>
      </c>
      <c r="W206" s="102"/>
      <c r="X206" s="102">
        <v>0</v>
      </c>
      <c r="Y206" s="102">
        <v>0</v>
      </c>
      <c r="Z206" s="102"/>
      <c r="AA206" s="102"/>
      <c r="AB206" s="91">
        <f t="shared" si="135"/>
        <v>0</v>
      </c>
      <c r="AC206" s="91"/>
      <c r="AD206" s="102"/>
      <c r="AE206" s="102"/>
      <c r="AF206" s="102" t="e">
        <f>F206+S206+U206+W206+AC206+AE206</f>
        <v>#REF!</v>
      </c>
      <c r="AG206" s="102"/>
      <c r="AH206" s="102"/>
      <c r="AI206" s="102"/>
      <c r="AJ206" s="102">
        <f>G206+R206+T206+V206+AD206</f>
        <v>0</v>
      </c>
      <c r="AK206" s="71"/>
      <c r="AL206" s="14" t="e">
        <f>#REF!</f>
        <v>#REF!</v>
      </c>
      <c r="AM206" s="40"/>
      <c r="AN206" s="54"/>
      <c r="AO206" s="42"/>
    </row>
    <row r="207" spans="1:41" hidden="1" x14ac:dyDescent="0.3">
      <c r="A207" s="10"/>
      <c r="B207" s="89">
        <v>512931</v>
      </c>
      <c r="C207" s="101" t="s">
        <v>198</v>
      </c>
      <c r="D207" s="102">
        <f t="shared" si="124"/>
        <v>0</v>
      </c>
      <c r="E207" s="102" t="e">
        <f>G207+#REF!+#REF!</f>
        <v>#REF!</v>
      </c>
      <c r="F207" s="102" t="e">
        <f>H207+I207+#REF!+K207</f>
        <v>#REF!</v>
      </c>
      <c r="G207" s="102">
        <v>0</v>
      </c>
      <c r="H207" s="102"/>
      <c r="I207" s="102"/>
      <c r="J207" s="102">
        <f t="shared" si="125"/>
        <v>0</v>
      </c>
      <c r="K207" s="102"/>
      <c r="L207" s="102"/>
      <c r="M207" s="97"/>
      <c r="N207" s="97">
        <f t="shared" si="126"/>
        <v>0</v>
      </c>
      <c r="O207" s="97"/>
      <c r="P207" s="97">
        <f t="shared" si="127"/>
        <v>0</v>
      </c>
      <c r="Q207" s="97"/>
      <c r="R207" s="97"/>
      <c r="S207" s="97"/>
      <c r="T207" s="97">
        <v>0</v>
      </c>
      <c r="U207" s="97"/>
      <c r="V207" s="97">
        <v>0</v>
      </c>
      <c r="W207" s="97"/>
      <c r="X207" s="97">
        <v>0</v>
      </c>
      <c r="Y207" s="97">
        <v>0</v>
      </c>
      <c r="Z207" s="97"/>
      <c r="AA207" s="97"/>
      <c r="AB207" s="97">
        <f t="shared" si="135"/>
        <v>0</v>
      </c>
      <c r="AC207" s="97"/>
      <c r="AD207" s="102"/>
      <c r="AE207" s="102"/>
      <c r="AF207" s="102" t="e">
        <f>F207+S207+U207+W207+AC207+AE207</f>
        <v>#REF!</v>
      </c>
      <c r="AG207" s="102"/>
      <c r="AH207" s="97">
        <f t="shared" ref="AH207" si="156">G207+AG207</f>
        <v>0</v>
      </c>
      <c r="AI207" s="97"/>
      <c r="AJ207" s="97">
        <f>G207+R207+T207+V207+AD207+AG207</f>
        <v>0</v>
      </c>
      <c r="AK207" s="71"/>
      <c r="AL207" s="14" t="e">
        <f>#REF!</f>
        <v>#REF!</v>
      </c>
      <c r="AM207" s="40"/>
      <c r="AN207" s="54"/>
      <c r="AO207" s="42"/>
    </row>
    <row r="208" spans="1:41" ht="15" thickBot="1" x14ac:dyDescent="0.35">
      <c r="A208" s="22"/>
      <c r="B208" s="108"/>
      <c r="C208" s="108" t="s">
        <v>212</v>
      </c>
      <c r="D208" s="109">
        <f t="shared" si="124"/>
        <v>216402516</v>
      </c>
      <c r="E208" s="109" t="e">
        <f>E15+E18+E23+E26+E36+E39+E42+E65+E78+E108+E117+E135+E170+E174+E188</f>
        <v>#REF!</v>
      </c>
      <c r="F208" s="109" t="e">
        <f>F15+F18+F23+F26+F36+F39+F42+F65+F78+F108+F117+F135+F170+F174+F188</f>
        <v>#REF!</v>
      </c>
      <c r="G208" s="109">
        <f>G15+G18+G23+G26+G36+G39+G42+G65+G78+G108+G117+G135+G170+G174+G188+G182+G185</f>
        <v>216402516</v>
      </c>
      <c r="H208" s="109" t="e">
        <f t="shared" ref="H208:AF208" si="157">H15+H18+H23+H26+H36+H39+H42+H65+H78+H108+H117+H135+H170+H174+H188</f>
        <v>#REF!</v>
      </c>
      <c r="I208" s="109" t="e">
        <f t="shared" si="157"/>
        <v>#REF!</v>
      </c>
      <c r="J208" s="109" t="e">
        <f t="shared" si="157"/>
        <v>#REF!</v>
      </c>
      <c r="K208" s="109" t="e">
        <f t="shared" si="157"/>
        <v>#REF!</v>
      </c>
      <c r="L208" s="109">
        <f t="shared" si="157"/>
        <v>40033753</v>
      </c>
      <c r="M208" s="109">
        <f t="shared" si="157"/>
        <v>42581253.5</v>
      </c>
      <c r="N208" s="109">
        <f t="shared" si="157"/>
        <v>82615006.5</v>
      </c>
      <c r="O208" s="109">
        <f t="shared" si="157"/>
        <v>39281253.5</v>
      </c>
      <c r="P208" s="109">
        <f t="shared" si="157"/>
        <v>121896260</v>
      </c>
      <c r="Q208" s="109">
        <f t="shared" si="157"/>
        <v>38238752</v>
      </c>
      <c r="R208" s="109">
        <f t="shared" si="157"/>
        <v>0</v>
      </c>
      <c r="S208" s="109" t="e">
        <f t="shared" si="157"/>
        <v>#REF!</v>
      </c>
      <c r="T208" s="109">
        <f t="shared" si="157"/>
        <v>0</v>
      </c>
      <c r="U208" s="109" t="e">
        <f t="shared" si="157"/>
        <v>#REF!</v>
      </c>
      <c r="V208" s="109" t="e">
        <f t="shared" si="157"/>
        <v>#REF!</v>
      </c>
      <c r="W208" s="109" t="e">
        <f t="shared" si="157"/>
        <v>#REF!</v>
      </c>
      <c r="X208" s="109" t="e">
        <f t="shared" si="157"/>
        <v>#REF!</v>
      </c>
      <c r="Y208" s="109" t="e">
        <f t="shared" si="157"/>
        <v>#REF!</v>
      </c>
      <c r="Z208" s="109" t="e">
        <f t="shared" si="157"/>
        <v>#REF!</v>
      </c>
      <c r="AA208" s="109" t="e">
        <f t="shared" si="157"/>
        <v>#REF!</v>
      </c>
      <c r="AB208" s="109" t="e">
        <f t="shared" si="157"/>
        <v>#REF!</v>
      </c>
      <c r="AC208" s="109" t="e">
        <f t="shared" si="157"/>
        <v>#REF!</v>
      </c>
      <c r="AD208" s="109">
        <f t="shared" si="157"/>
        <v>0</v>
      </c>
      <c r="AE208" s="109" t="e">
        <f t="shared" si="157"/>
        <v>#REF!</v>
      </c>
      <c r="AF208" s="109" t="e">
        <f t="shared" si="157"/>
        <v>#REF!</v>
      </c>
      <c r="AG208" s="109">
        <f>AG15+AG18+AG23+AG26+AG36+AG39+AG42+AG65+AG78+AG108+AG117+AG135+AG170+AG174+AG188+AG182+AG185</f>
        <v>0</v>
      </c>
      <c r="AH208" s="109">
        <f>AH15+AH18+AH23+AH26+AH36+AH39+AH42+AH65+AH78+AH108+AH117+AH135+AH170+AH174+AH188+AH182+AH185</f>
        <v>216402516</v>
      </c>
      <c r="AI208" s="109">
        <f>AI15+AI18+AI23+AI26+AI36+AI39+AI42+AI65+AI78+AI108+AI117+AI135+AI170+AI174+AI188+AI182+AI185</f>
        <v>0</v>
      </c>
      <c r="AJ208" s="109">
        <f>AJ15+AJ18+AJ23+AJ26+AJ36+AJ39+AJ42+AJ65+AJ78+AJ108+AJ117+AJ135+AJ170+AJ174+AJ188+AJ182+AJ185</f>
        <v>216402516</v>
      </c>
      <c r="AK208" s="73">
        <f>SUM(AK15+AK18+AK23+AK26+AK36+AK39+AK42+AK65+AK78+AK108+AK117+AK135++AK170+AK174+AK178+AK188)</f>
        <v>124459344</v>
      </c>
      <c r="AL208" s="35" t="e">
        <f>SUM(AL15+AL18+AL23+AL26+AL36+AL39+AL42+AL65+AL78+AL108+AL117+AL135++AL170+AL174+AL178+AL188)</f>
        <v>#REF!</v>
      </c>
      <c r="AM208" s="41" t="e">
        <f>SUM(AM15+AM18+AM23+AM26+AM36+AM39+AM42+AM65+AM78+AM108+AM117+AM135++AM170+AM174+AM178+AM188)</f>
        <v>#REF!</v>
      </c>
      <c r="AN208" s="54"/>
      <c r="AO208" s="42"/>
    </row>
    <row r="209" spans="1:41" ht="14.25" hidden="1" customHeight="1" x14ac:dyDescent="0.3">
      <c r="A209" s="25"/>
      <c r="B209" s="4"/>
      <c r="C209" s="26"/>
      <c r="D209" s="26"/>
      <c r="E209" s="27"/>
      <c r="F209" s="27"/>
      <c r="G209" s="27"/>
      <c r="H209" s="27"/>
      <c r="I209" s="27"/>
      <c r="J209" s="27"/>
      <c r="K209" s="82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3"/>
      <c r="AN209" s="55"/>
      <c r="AO209" s="23"/>
    </row>
    <row r="210" spans="1:41" hidden="1" x14ac:dyDescent="0.3">
      <c r="A210" s="25"/>
      <c r="B210" s="4"/>
      <c r="C210" s="26"/>
      <c r="D210" s="26"/>
      <c r="E210" s="27"/>
      <c r="F210" s="27"/>
      <c r="G210" s="27"/>
      <c r="H210" s="27"/>
      <c r="I210" s="27"/>
      <c r="J210" s="27"/>
      <c r="K210" s="82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3"/>
      <c r="AN210" s="55"/>
      <c r="AO210" s="23"/>
    </row>
    <row r="211" spans="1:41" hidden="1" x14ac:dyDescent="0.3">
      <c r="A211" s="25"/>
      <c r="B211" s="4"/>
      <c r="C211" s="26"/>
      <c r="D211" s="26"/>
      <c r="E211" s="27"/>
      <c r="F211" s="27"/>
      <c r="G211" s="27"/>
      <c r="H211" s="27"/>
      <c r="I211" s="27"/>
      <c r="J211" s="27"/>
      <c r="K211" s="82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3"/>
      <c r="AN211" s="55"/>
      <c r="AO211" s="23"/>
    </row>
    <row r="212" spans="1:41" hidden="1" x14ac:dyDescent="0.3">
      <c r="A212" s="25"/>
      <c r="B212" s="4"/>
      <c r="C212" s="26"/>
      <c r="D212" s="26"/>
      <c r="E212" s="27"/>
      <c r="F212" s="27"/>
      <c r="G212" s="27"/>
      <c r="H212" s="27"/>
      <c r="I212" s="27"/>
      <c r="J212" s="27"/>
      <c r="K212" s="82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3"/>
      <c r="AN212" s="55"/>
      <c r="AO212" s="23"/>
    </row>
    <row r="213" spans="1:41" hidden="1" x14ac:dyDescent="0.3">
      <c r="A213" s="25"/>
      <c r="B213" s="4"/>
      <c r="C213" s="26"/>
      <c r="D213" s="26"/>
      <c r="E213" s="27"/>
      <c r="F213" s="27"/>
      <c r="G213" s="27"/>
      <c r="H213" s="27"/>
      <c r="I213" s="27"/>
      <c r="J213" s="27"/>
      <c r="K213" s="82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3"/>
      <c r="AN213" s="55"/>
      <c r="AO213" s="23"/>
    </row>
    <row r="214" spans="1:41" hidden="1" x14ac:dyDescent="0.3">
      <c r="A214" s="25"/>
      <c r="B214" s="4"/>
      <c r="C214" s="26"/>
      <c r="D214" s="26"/>
      <c r="E214" s="27"/>
      <c r="F214" s="27"/>
      <c r="G214" s="27"/>
      <c r="H214" s="27"/>
      <c r="I214" s="27"/>
      <c r="J214" s="27"/>
      <c r="K214" s="82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3"/>
      <c r="AN214" s="55"/>
      <c r="AO214" s="23"/>
    </row>
    <row r="215" spans="1:41" hidden="1" x14ac:dyDescent="0.3">
      <c r="A215" s="25"/>
      <c r="B215" s="4"/>
      <c r="C215" s="26"/>
      <c r="D215" s="26"/>
      <c r="E215" s="27"/>
      <c r="F215" s="27"/>
      <c r="G215" s="27"/>
      <c r="H215" s="27"/>
      <c r="I215" s="27"/>
      <c r="J215" s="27"/>
      <c r="K215" s="82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3"/>
      <c r="AN215" s="55"/>
      <c r="AO215" s="23"/>
    </row>
    <row r="216" spans="1:41" hidden="1" x14ac:dyDescent="0.3">
      <c r="A216" s="25"/>
      <c r="B216" s="4"/>
      <c r="C216" s="26"/>
      <c r="D216" s="26"/>
      <c r="E216" s="27"/>
      <c r="F216" s="27"/>
      <c r="G216" s="27"/>
      <c r="H216" s="27"/>
      <c r="I216" s="27"/>
      <c r="J216" s="27"/>
      <c r="K216" s="82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3"/>
      <c r="AN216" s="55"/>
      <c r="AO216" s="23"/>
    </row>
    <row r="217" spans="1:41" x14ac:dyDescent="0.3">
      <c r="A217" s="25"/>
      <c r="B217" s="4"/>
      <c r="C217" s="26"/>
      <c r="D217" s="26"/>
      <c r="E217" s="27"/>
      <c r="F217" s="27"/>
      <c r="G217" s="27"/>
      <c r="H217" s="27"/>
      <c r="I217" s="27"/>
      <c r="J217" s="27"/>
      <c r="K217" s="82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3"/>
      <c r="AN217" s="55"/>
      <c r="AO217" s="23"/>
    </row>
    <row r="218" spans="1:41" x14ac:dyDescent="0.3">
      <c r="A218" s="25"/>
      <c r="B218" s="4"/>
      <c r="C218" s="26"/>
      <c r="D218" s="26"/>
      <c r="E218" s="27"/>
      <c r="F218" s="27"/>
      <c r="G218" s="27"/>
      <c r="H218" s="27"/>
      <c r="I218" s="27"/>
      <c r="J218" s="27"/>
      <c r="K218" s="82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3"/>
      <c r="AN218" s="55"/>
      <c r="AO218" s="23"/>
    </row>
    <row r="219" spans="1:41" ht="36" customHeight="1" thickBot="1" x14ac:dyDescent="0.35">
      <c r="A219" s="25"/>
      <c r="B219" s="156" t="s">
        <v>51</v>
      </c>
      <c r="C219" s="156"/>
      <c r="D219" s="133"/>
      <c r="E219" s="134"/>
      <c r="F219" s="79"/>
      <c r="G219" s="134"/>
      <c r="H219" s="27"/>
      <c r="I219" s="27"/>
      <c r="J219" s="27"/>
      <c r="K219" s="83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19"/>
      <c r="AN219" s="56"/>
      <c r="AO219" s="19"/>
    </row>
    <row r="220" spans="1:41" ht="29.25" customHeight="1" x14ac:dyDescent="0.3">
      <c r="A220" s="25"/>
      <c r="B220" s="157" t="s">
        <v>223</v>
      </c>
      <c r="C220" s="157"/>
      <c r="D220" s="135"/>
      <c r="E220" s="134" t="e">
        <f>E208</f>
        <v>#REF!</v>
      </c>
      <c r="F220" s="79"/>
      <c r="G220" s="136">
        <f>G208</f>
        <v>216402516</v>
      </c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19"/>
      <c r="AN220" s="56"/>
      <c r="AO220" s="19"/>
    </row>
    <row r="221" spans="1:41" ht="32.700000000000003" hidden="1" customHeight="1" x14ac:dyDescent="0.3">
      <c r="A221" s="25"/>
      <c r="B221" s="158" t="s">
        <v>228</v>
      </c>
      <c r="C221" s="159"/>
      <c r="D221" s="135"/>
      <c r="E221" s="134"/>
      <c r="F221" s="79"/>
      <c r="G221" s="136">
        <f>AG208</f>
        <v>0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19"/>
      <c r="AN221" s="56"/>
      <c r="AO221" s="19"/>
    </row>
    <row r="222" spans="1:41" x14ac:dyDescent="0.3">
      <c r="A222" s="25"/>
      <c r="B222" s="157" t="s">
        <v>140</v>
      </c>
      <c r="C222" s="157"/>
      <c r="D222" s="135"/>
      <c r="E222" s="134" t="e">
        <f>E223+E224+E225+E226</f>
        <v>#REF!</v>
      </c>
      <c r="F222" s="79"/>
      <c r="G222" s="136">
        <f>G223+G224+G225+G226</f>
        <v>0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19"/>
      <c r="AN222" s="56"/>
      <c r="AO222" s="19"/>
    </row>
    <row r="223" spans="1:41" ht="29.25" hidden="1" customHeight="1" x14ac:dyDescent="0.3">
      <c r="A223" s="25"/>
      <c r="B223" s="160"/>
      <c r="C223" s="137" t="s">
        <v>221</v>
      </c>
      <c r="D223" s="137"/>
      <c r="E223" s="134">
        <f>R208</f>
        <v>0</v>
      </c>
      <c r="F223" s="79"/>
      <c r="G223" s="136"/>
      <c r="H223" s="79" t="s">
        <v>180</v>
      </c>
      <c r="I223" s="79"/>
      <c r="J223" s="79"/>
      <c r="K223" s="79"/>
      <c r="L223" s="79"/>
      <c r="M223" s="79"/>
      <c r="N223" s="79"/>
      <c r="O223" s="79"/>
      <c r="P223" s="79"/>
      <c r="Q223" s="79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19"/>
      <c r="AN223" s="56"/>
      <c r="AO223" s="19"/>
    </row>
    <row r="224" spans="1:41" hidden="1" x14ac:dyDescent="0.3">
      <c r="A224" s="25"/>
      <c r="B224" s="161"/>
      <c r="C224" s="137" t="s">
        <v>52</v>
      </c>
      <c r="D224" s="137"/>
      <c r="E224" s="134">
        <f>T208</f>
        <v>0</v>
      </c>
      <c r="F224" s="79"/>
      <c r="G224" s="136">
        <f>T208</f>
        <v>0</v>
      </c>
      <c r="H224" s="84" t="e">
        <f>#REF!+#REF!+#REF!+#REF!+#REF!</f>
        <v>#REF!</v>
      </c>
      <c r="I224" s="79"/>
      <c r="J224" s="79"/>
      <c r="K224" s="79"/>
      <c r="L224" s="79"/>
      <c r="M224" s="79"/>
      <c r="N224" s="79"/>
      <c r="O224" s="79"/>
      <c r="P224" s="79"/>
      <c r="Q224" s="79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19"/>
      <c r="AN224" s="56"/>
      <c r="AO224" s="19"/>
    </row>
    <row r="225" spans="1:41" hidden="1" x14ac:dyDescent="0.3">
      <c r="A225" s="25"/>
      <c r="B225" s="161"/>
      <c r="C225" s="137" t="s">
        <v>57</v>
      </c>
      <c r="D225" s="137"/>
      <c r="E225" s="134" t="e">
        <f>V208</f>
        <v>#REF!</v>
      </c>
      <c r="F225" s="79"/>
      <c r="G225" s="136">
        <v>0</v>
      </c>
      <c r="H225" s="84">
        <v>128187574.68000001</v>
      </c>
      <c r="I225" s="79"/>
      <c r="J225" s="79"/>
      <c r="K225" s="79"/>
      <c r="L225" s="79"/>
      <c r="M225" s="79"/>
      <c r="N225" s="79"/>
      <c r="O225" s="79"/>
      <c r="P225" s="79"/>
      <c r="Q225" s="79"/>
      <c r="V225" s="27"/>
      <c r="W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19"/>
      <c r="AN225" s="56"/>
      <c r="AO225" s="19"/>
    </row>
    <row r="226" spans="1:41" ht="25.5" hidden="1" customHeight="1" x14ac:dyDescent="0.3">
      <c r="A226" s="25"/>
      <c r="B226" s="162"/>
      <c r="C226" s="135" t="s">
        <v>208</v>
      </c>
      <c r="D226" s="137"/>
      <c r="E226" s="134">
        <f>AD208</f>
        <v>0</v>
      </c>
      <c r="F226" s="79"/>
      <c r="G226" s="136">
        <f>AI208</f>
        <v>0</v>
      </c>
      <c r="H226" s="84" t="e">
        <f>H225-H224</f>
        <v>#REF!</v>
      </c>
      <c r="I226" s="79"/>
      <c r="J226" s="79"/>
      <c r="K226" s="79"/>
      <c r="L226" s="79"/>
      <c r="M226" s="79"/>
      <c r="N226" s="79"/>
      <c r="O226" s="79"/>
      <c r="P226" s="79"/>
      <c r="Q226" s="79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19"/>
      <c r="AN226" s="56"/>
      <c r="AO226" s="19"/>
    </row>
    <row r="227" spans="1:41" hidden="1" x14ac:dyDescent="0.3">
      <c r="A227" s="25"/>
      <c r="B227" s="138"/>
      <c r="C227" s="139" t="s">
        <v>144</v>
      </c>
      <c r="D227" s="139"/>
      <c r="E227" s="134"/>
      <c r="F227" s="79"/>
      <c r="G227" s="136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19"/>
      <c r="AN227" s="56"/>
      <c r="AO227" s="19"/>
    </row>
    <row r="228" spans="1:41" ht="27.75" customHeight="1" x14ac:dyDescent="0.3">
      <c r="A228" s="25"/>
      <c r="B228" s="158" t="s">
        <v>53</v>
      </c>
      <c r="C228" s="159"/>
      <c r="D228" s="140"/>
      <c r="E228" s="134" t="e">
        <f>E220+E222+E227</f>
        <v>#REF!</v>
      </c>
      <c r="F228" s="79"/>
      <c r="G228" s="136">
        <f>G220+G221+G222</f>
        <v>216402516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19"/>
      <c r="AN228" s="56"/>
      <c r="AO228" s="19"/>
    </row>
    <row r="229" spans="1:41" x14ac:dyDescent="0.3">
      <c r="A229" s="25"/>
      <c r="B229" s="4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T229" s="27"/>
      <c r="U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19"/>
      <c r="AN229" s="56"/>
      <c r="AO229" s="19"/>
    </row>
    <row r="230" spans="1:41" x14ac:dyDescent="0.3">
      <c r="A230" s="25"/>
      <c r="B230" s="4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T230" s="27"/>
      <c r="U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19"/>
      <c r="AN230" s="56"/>
      <c r="AO230" s="19"/>
    </row>
    <row r="231" spans="1:41" x14ac:dyDescent="0.3">
      <c r="A231" s="25"/>
      <c r="B231" s="4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T231" s="27"/>
      <c r="U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19"/>
      <c r="AN231" s="56"/>
      <c r="AO231" s="19"/>
    </row>
    <row r="232" spans="1:41" x14ac:dyDescent="0.3">
      <c r="A232" s="25"/>
      <c r="B232" s="4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T232" s="27"/>
      <c r="U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19"/>
      <c r="AN232" s="56"/>
      <c r="AO232" s="19"/>
    </row>
    <row r="233" spans="1:41" x14ac:dyDescent="0.3">
      <c r="A233" s="25"/>
      <c r="B233" s="4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T233" s="27"/>
      <c r="U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19"/>
      <c r="AN233" s="56"/>
      <c r="AO233" s="19"/>
    </row>
    <row r="234" spans="1:41" x14ac:dyDescent="0.3">
      <c r="A234" s="28"/>
      <c r="AM234" s="19"/>
      <c r="AN234" s="56"/>
      <c r="AO234" s="19"/>
    </row>
    <row r="235" spans="1:41" x14ac:dyDescent="0.3">
      <c r="A235" s="28"/>
      <c r="AM235" s="19"/>
      <c r="AN235" s="56"/>
      <c r="AO235" s="19"/>
    </row>
    <row r="236" spans="1:41" x14ac:dyDescent="0.3">
      <c r="A236" s="28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79"/>
      <c r="AF236" s="79"/>
      <c r="AG236" s="155" t="s">
        <v>181</v>
      </c>
      <c r="AH236" s="155"/>
      <c r="AI236" s="155"/>
      <c r="AJ236" s="155"/>
      <c r="AM236" s="19"/>
      <c r="AN236" s="56"/>
      <c r="AO236" s="19"/>
    </row>
    <row r="237" spans="1:41" x14ac:dyDescent="0.3">
      <c r="A237" s="28"/>
      <c r="AM237" s="19"/>
      <c r="AN237" s="56"/>
      <c r="AO237" s="19"/>
    </row>
    <row r="238" spans="1:41" x14ac:dyDescent="0.3">
      <c r="A238" s="28"/>
      <c r="AG238" s="29"/>
      <c r="AH238" s="29"/>
      <c r="AI238" s="29"/>
      <c r="AJ238" s="29"/>
      <c r="AM238" s="19"/>
      <c r="AN238" s="56"/>
      <c r="AO238" s="19"/>
    </row>
    <row r="239" spans="1:41" x14ac:dyDescent="0.3">
      <c r="A239" s="28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79"/>
      <c r="AF239" s="79"/>
      <c r="AG239" s="155" t="s">
        <v>153</v>
      </c>
      <c r="AH239" s="155"/>
      <c r="AI239" s="155"/>
      <c r="AJ239" s="155"/>
      <c r="AM239" s="19"/>
      <c r="AN239" s="56"/>
      <c r="AO239" s="19"/>
    </row>
    <row r="240" spans="1:41" x14ac:dyDescent="0.3">
      <c r="A240" s="28"/>
      <c r="AM240" s="19"/>
      <c r="AN240" s="56"/>
      <c r="AO240" s="19"/>
    </row>
    <row r="241" spans="1:41" x14ac:dyDescent="0.3">
      <c r="A241" s="28"/>
      <c r="AM241" s="19"/>
      <c r="AN241" s="56"/>
      <c r="AO241" s="19"/>
    </row>
    <row r="242" spans="1:41" x14ac:dyDescent="0.3">
      <c r="A242" s="28"/>
      <c r="AM242" s="19"/>
      <c r="AN242" s="56"/>
      <c r="AO242" s="19"/>
    </row>
    <row r="243" spans="1:41" x14ac:dyDescent="0.3">
      <c r="A243" s="28"/>
      <c r="AM243" s="19"/>
      <c r="AN243" s="56"/>
      <c r="AO243" s="19"/>
    </row>
    <row r="244" spans="1:41" x14ac:dyDescent="0.3">
      <c r="A244" s="28"/>
      <c r="AM244" s="19"/>
      <c r="AN244" s="56"/>
      <c r="AO244" s="19"/>
    </row>
    <row r="245" spans="1:41" x14ac:dyDescent="0.3">
      <c r="A245" s="28"/>
      <c r="AM245" s="19"/>
      <c r="AN245" s="56"/>
      <c r="AO245" s="19"/>
    </row>
    <row r="246" spans="1:41" x14ac:dyDescent="0.3">
      <c r="A246" s="28"/>
      <c r="AM246" s="19"/>
      <c r="AN246" s="56"/>
      <c r="AO246" s="19"/>
    </row>
    <row r="247" spans="1:41" x14ac:dyDescent="0.3">
      <c r="A247" s="28"/>
      <c r="AM247" s="19"/>
      <c r="AN247" s="56"/>
      <c r="AO247" s="19"/>
    </row>
    <row r="248" spans="1:41" x14ac:dyDescent="0.3">
      <c r="A248" s="28"/>
      <c r="AM248" s="19"/>
      <c r="AN248" s="56"/>
      <c r="AO248" s="19"/>
    </row>
    <row r="249" spans="1:41" x14ac:dyDescent="0.3">
      <c r="A249" s="28"/>
      <c r="AM249" s="19"/>
      <c r="AN249" s="56"/>
      <c r="AO249" s="19"/>
    </row>
    <row r="250" spans="1:41" x14ac:dyDescent="0.3">
      <c r="A250" s="28"/>
      <c r="AM250" s="19"/>
      <c r="AN250" s="56"/>
      <c r="AO250" s="19"/>
    </row>
    <row r="251" spans="1:41" x14ac:dyDescent="0.3">
      <c r="A251" s="28"/>
      <c r="AM251" s="19"/>
      <c r="AN251" s="56"/>
      <c r="AO251" s="19"/>
    </row>
    <row r="252" spans="1:41" x14ac:dyDescent="0.3">
      <c r="A252" s="28"/>
      <c r="AM252" s="19"/>
      <c r="AN252" s="56"/>
      <c r="AO252" s="19"/>
    </row>
    <row r="253" spans="1:41" x14ac:dyDescent="0.3">
      <c r="A253" s="28"/>
      <c r="AM253" s="19"/>
      <c r="AN253" s="56"/>
      <c r="AO253" s="19"/>
    </row>
    <row r="254" spans="1:41" x14ac:dyDescent="0.3">
      <c r="A254" s="28"/>
      <c r="AM254" s="19"/>
      <c r="AN254" s="56"/>
      <c r="AO254" s="19"/>
    </row>
    <row r="255" spans="1:41" x14ac:dyDescent="0.3">
      <c r="A255" s="28"/>
      <c r="AM255" s="19"/>
      <c r="AN255" s="56"/>
      <c r="AO255" s="19"/>
    </row>
    <row r="256" spans="1:41" x14ac:dyDescent="0.3">
      <c r="A256" s="28"/>
      <c r="AM256" s="19"/>
      <c r="AN256" s="56"/>
      <c r="AO256" s="19"/>
    </row>
    <row r="257" spans="1:41" x14ac:dyDescent="0.3">
      <c r="A257" s="28"/>
      <c r="AM257" s="19"/>
      <c r="AN257" s="56"/>
      <c r="AO257" s="19"/>
    </row>
    <row r="258" spans="1:41" x14ac:dyDescent="0.3">
      <c r="A258" s="28"/>
      <c r="AM258" s="19"/>
      <c r="AN258" s="56"/>
      <c r="AO258" s="19"/>
    </row>
    <row r="259" spans="1:41" x14ac:dyDescent="0.3">
      <c r="A259" s="28"/>
      <c r="AM259" s="19"/>
      <c r="AN259" s="56"/>
      <c r="AO259" s="19"/>
    </row>
    <row r="260" spans="1:41" x14ac:dyDescent="0.3">
      <c r="A260" s="28"/>
      <c r="AM260" s="19"/>
      <c r="AN260" s="56"/>
      <c r="AO260" s="19"/>
    </row>
    <row r="261" spans="1:41" x14ac:dyDescent="0.3">
      <c r="A261" s="28"/>
      <c r="AM261" s="19"/>
      <c r="AN261" s="56"/>
      <c r="AO261" s="19"/>
    </row>
    <row r="262" spans="1:41" x14ac:dyDescent="0.3">
      <c r="A262" s="28"/>
      <c r="AM262" s="19"/>
      <c r="AN262" s="56"/>
      <c r="AO262" s="19"/>
    </row>
    <row r="263" spans="1:41" x14ac:dyDescent="0.3">
      <c r="A263" s="28"/>
      <c r="AM263" s="19"/>
      <c r="AN263" s="56"/>
      <c r="AO263" s="19"/>
    </row>
    <row r="264" spans="1:41" x14ac:dyDescent="0.3">
      <c r="A264" s="28"/>
      <c r="AM264" s="19"/>
      <c r="AN264" s="56"/>
      <c r="AO264" s="19"/>
    </row>
    <row r="265" spans="1:41" x14ac:dyDescent="0.3">
      <c r="A265" s="28"/>
      <c r="AM265" s="19"/>
      <c r="AN265" s="56"/>
      <c r="AO265" s="19"/>
    </row>
    <row r="266" spans="1:41" x14ac:dyDescent="0.3">
      <c r="A266" s="28"/>
      <c r="AM266" s="19"/>
      <c r="AN266" s="56"/>
      <c r="AO266" s="19"/>
    </row>
    <row r="267" spans="1:41" x14ac:dyDescent="0.3">
      <c r="A267" s="28"/>
      <c r="AM267" s="19"/>
      <c r="AN267" s="56"/>
      <c r="AO267" s="19"/>
    </row>
    <row r="268" spans="1:41" x14ac:dyDescent="0.3">
      <c r="A268" s="28"/>
      <c r="AM268" s="19"/>
      <c r="AN268" s="56"/>
      <c r="AO268" s="19"/>
    </row>
    <row r="269" spans="1:41" x14ac:dyDescent="0.3">
      <c r="A269" s="28"/>
      <c r="AM269" s="19"/>
      <c r="AN269" s="56"/>
      <c r="AO269" s="19"/>
    </row>
    <row r="270" spans="1:41" x14ac:dyDescent="0.3">
      <c r="A270" s="28"/>
      <c r="AM270" s="19"/>
      <c r="AN270" s="56"/>
      <c r="AO270" s="19"/>
    </row>
    <row r="271" spans="1:41" x14ac:dyDescent="0.3">
      <c r="A271" s="28"/>
      <c r="AM271" s="19"/>
      <c r="AN271" s="56"/>
      <c r="AO271" s="19"/>
    </row>
    <row r="272" spans="1:41" x14ac:dyDescent="0.3">
      <c r="A272" s="28"/>
      <c r="AM272" s="19"/>
      <c r="AN272" s="56"/>
      <c r="AO272" s="19"/>
    </row>
    <row r="273" spans="1:41" x14ac:dyDescent="0.3">
      <c r="A273" s="28"/>
      <c r="AM273" s="19"/>
      <c r="AN273" s="56"/>
      <c r="AO273" s="19"/>
    </row>
    <row r="274" spans="1:41" x14ac:dyDescent="0.3">
      <c r="A274" s="28"/>
      <c r="AM274" s="19"/>
      <c r="AN274" s="56"/>
      <c r="AO274" s="19"/>
    </row>
    <row r="275" spans="1:41" x14ac:dyDescent="0.3">
      <c r="A275" s="28"/>
      <c r="AM275" s="19"/>
      <c r="AN275" s="56"/>
      <c r="AO275" s="19"/>
    </row>
    <row r="276" spans="1:41" x14ac:dyDescent="0.3">
      <c r="A276" s="28"/>
      <c r="AM276" s="19"/>
      <c r="AN276" s="56"/>
      <c r="AO276" s="19"/>
    </row>
    <row r="277" spans="1:41" x14ac:dyDescent="0.3">
      <c r="A277" s="28"/>
      <c r="AM277" s="19"/>
      <c r="AN277" s="56"/>
      <c r="AO277" s="19"/>
    </row>
    <row r="278" spans="1:41" x14ac:dyDescent="0.3">
      <c r="A278" s="28"/>
      <c r="AM278" s="19"/>
      <c r="AN278" s="56"/>
      <c r="AO278" s="19"/>
    </row>
    <row r="279" spans="1:41" x14ac:dyDescent="0.3">
      <c r="A279" s="28"/>
      <c r="AM279" s="19"/>
      <c r="AN279" s="56"/>
      <c r="AO279" s="19"/>
    </row>
    <row r="280" spans="1:41" x14ac:dyDescent="0.3">
      <c r="A280" s="28"/>
      <c r="AM280" s="19"/>
      <c r="AN280" s="56"/>
      <c r="AO280" s="19"/>
    </row>
    <row r="281" spans="1:41" x14ac:dyDescent="0.3">
      <c r="A281" s="28"/>
      <c r="AM281" s="19"/>
      <c r="AN281" s="56"/>
      <c r="AO281" s="19"/>
    </row>
    <row r="282" spans="1:41" x14ac:dyDescent="0.3">
      <c r="A282" s="28"/>
      <c r="AM282" s="19"/>
      <c r="AN282" s="56"/>
      <c r="AO282" s="19"/>
    </row>
    <row r="283" spans="1:41" x14ac:dyDescent="0.3">
      <c r="A283" s="28"/>
      <c r="AM283" s="19"/>
      <c r="AN283" s="56"/>
      <c r="AO283" s="19"/>
    </row>
    <row r="284" spans="1:41" x14ac:dyDescent="0.3">
      <c r="A284" s="28"/>
      <c r="AM284" s="19"/>
      <c r="AN284" s="56"/>
      <c r="AO284" s="19"/>
    </row>
    <row r="285" spans="1:41" x14ac:dyDescent="0.3">
      <c r="A285" s="28"/>
      <c r="AM285" s="19"/>
      <c r="AN285" s="56"/>
      <c r="AO285" s="19"/>
    </row>
    <row r="286" spans="1:41" x14ac:dyDescent="0.3">
      <c r="A286" s="28"/>
      <c r="AM286" s="19"/>
      <c r="AN286" s="56"/>
      <c r="AO286" s="19"/>
    </row>
    <row r="287" spans="1:41" x14ac:dyDescent="0.3">
      <c r="A287" s="28"/>
      <c r="AM287" s="19"/>
      <c r="AN287" s="56"/>
      <c r="AO287" s="19"/>
    </row>
    <row r="288" spans="1:41" x14ac:dyDescent="0.3">
      <c r="A288" s="28"/>
      <c r="AM288" s="19"/>
      <c r="AN288" s="56"/>
      <c r="AO288" s="19"/>
    </row>
    <row r="289" spans="1:41" x14ac:dyDescent="0.3">
      <c r="A289" s="28"/>
      <c r="AM289" s="19"/>
      <c r="AN289" s="56"/>
      <c r="AO289" s="19"/>
    </row>
    <row r="290" spans="1:41" x14ac:dyDescent="0.3">
      <c r="A290" s="28"/>
      <c r="AM290" s="19"/>
      <c r="AN290" s="56"/>
      <c r="AO290" s="19"/>
    </row>
    <row r="291" spans="1:41" x14ac:dyDescent="0.3">
      <c r="A291" s="28"/>
      <c r="AM291" s="19"/>
      <c r="AN291" s="56"/>
      <c r="AO291" s="19"/>
    </row>
    <row r="292" spans="1:41" x14ac:dyDescent="0.3">
      <c r="A292" s="28"/>
      <c r="AM292" s="19"/>
      <c r="AN292" s="56"/>
      <c r="AO292" s="19"/>
    </row>
    <row r="293" spans="1:41" x14ac:dyDescent="0.3">
      <c r="A293" s="28"/>
      <c r="AM293" s="19"/>
      <c r="AN293" s="56"/>
      <c r="AO293" s="19"/>
    </row>
    <row r="294" spans="1:41" x14ac:dyDescent="0.3">
      <c r="A294" s="28"/>
      <c r="AM294" s="19"/>
      <c r="AN294" s="56"/>
      <c r="AO294" s="19"/>
    </row>
    <row r="295" spans="1:41" x14ac:dyDescent="0.3">
      <c r="A295" s="28"/>
      <c r="AM295" s="19"/>
      <c r="AN295" s="56"/>
      <c r="AO295" s="19"/>
    </row>
    <row r="296" spans="1:41" x14ac:dyDescent="0.3">
      <c r="A296" s="28"/>
      <c r="AM296" s="19"/>
      <c r="AN296" s="56"/>
      <c r="AO296" s="19"/>
    </row>
    <row r="297" spans="1:41" x14ac:dyDescent="0.3">
      <c r="A297" s="28"/>
      <c r="AM297" s="19"/>
      <c r="AN297" s="56"/>
      <c r="AO297" s="19"/>
    </row>
    <row r="298" spans="1:41" x14ac:dyDescent="0.3">
      <c r="A298" s="28"/>
      <c r="AM298" s="19"/>
      <c r="AN298" s="56"/>
      <c r="AO298" s="19"/>
    </row>
    <row r="299" spans="1:41" x14ac:dyDescent="0.3">
      <c r="A299" s="28"/>
      <c r="AM299" s="19"/>
      <c r="AN299" s="56"/>
      <c r="AO299" s="19"/>
    </row>
    <row r="300" spans="1:41" x14ac:dyDescent="0.3">
      <c r="A300" s="28"/>
      <c r="AM300" s="19"/>
      <c r="AN300" s="56"/>
      <c r="AO300" s="19"/>
    </row>
    <row r="301" spans="1:41" x14ac:dyDescent="0.3">
      <c r="A301" s="28"/>
      <c r="AM301" s="19"/>
      <c r="AN301" s="56"/>
      <c r="AO301" s="19"/>
    </row>
    <row r="302" spans="1:41" x14ac:dyDescent="0.3">
      <c r="A302" s="28"/>
      <c r="AM302" s="19"/>
      <c r="AN302" s="56"/>
      <c r="AO302" s="19"/>
    </row>
    <row r="303" spans="1:41" x14ac:dyDescent="0.3">
      <c r="A303" s="28"/>
      <c r="AM303" s="19"/>
      <c r="AN303" s="56"/>
      <c r="AO303" s="19"/>
    </row>
    <row r="304" spans="1:41" x14ac:dyDescent="0.3">
      <c r="A304" s="28"/>
      <c r="AM304" s="19"/>
      <c r="AN304" s="56"/>
      <c r="AO304" s="19"/>
    </row>
    <row r="305" spans="1:41" x14ac:dyDescent="0.3">
      <c r="A305" s="28"/>
      <c r="AM305" s="19"/>
      <c r="AN305" s="56"/>
      <c r="AO305" s="19"/>
    </row>
    <row r="306" spans="1:41" x14ac:dyDescent="0.3">
      <c r="A306" s="28"/>
      <c r="AM306" s="19"/>
      <c r="AN306" s="56"/>
      <c r="AO306" s="19"/>
    </row>
    <row r="307" spans="1:41" x14ac:dyDescent="0.3">
      <c r="A307" s="28"/>
      <c r="AM307" s="19"/>
      <c r="AN307" s="56"/>
      <c r="AO307" s="19"/>
    </row>
    <row r="308" spans="1:41" x14ac:dyDescent="0.3">
      <c r="A308" s="28"/>
      <c r="AM308" s="19"/>
      <c r="AN308" s="56"/>
      <c r="AO308" s="19"/>
    </row>
    <row r="309" spans="1:41" x14ac:dyDescent="0.3">
      <c r="A309" s="28"/>
      <c r="AM309" s="19"/>
      <c r="AN309" s="56"/>
      <c r="AO309" s="19"/>
    </row>
    <row r="310" spans="1:41" x14ac:dyDescent="0.3">
      <c r="A310" s="28"/>
      <c r="AM310" s="19"/>
      <c r="AN310" s="56"/>
      <c r="AO310" s="19"/>
    </row>
    <row r="311" spans="1:41" x14ac:dyDescent="0.3">
      <c r="A311" s="28"/>
      <c r="AM311" s="19"/>
      <c r="AN311" s="56"/>
      <c r="AO311" s="19"/>
    </row>
    <row r="312" spans="1:41" x14ac:dyDescent="0.3">
      <c r="A312" s="28"/>
      <c r="AM312" s="19"/>
      <c r="AN312" s="56"/>
      <c r="AO312" s="19"/>
    </row>
    <row r="313" spans="1:41" x14ac:dyDescent="0.3">
      <c r="A313" s="28"/>
      <c r="AM313" s="19"/>
      <c r="AN313" s="56"/>
      <c r="AO313" s="19"/>
    </row>
    <row r="314" spans="1:41" x14ac:dyDescent="0.3">
      <c r="A314" s="28"/>
      <c r="AM314" s="19"/>
      <c r="AN314" s="56"/>
      <c r="AO314" s="19"/>
    </row>
    <row r="315" spans="1:41" x14ac:dyDescent="0.3">
      <c r="A315" s="28"/>
      <c r="AM315" s="19"/>
      <c r="AN315" s="56"/>
      <c r="AO315" s="19"/>
    </row>
    <row r="316" spans="1:41" x14ac:dyDescent="0.3">
      <c r="A316" s="28"/>
      <c r="AM316" s="19"/>
      <c r="AN316" s="56"/>
      <c r="AO316" s="19"/>
    </row>
    <row r="317" spans="1:41" x14ac:dyDescent="0.3">
      <c r="A317" s="28"/>
      <c r="AM317" s="19"/>
      <c r="AN317" s="56"/>
      <c r="AO317" s="19"/>
    </row>
    <row r="318" spans="1:41" x14ac:dyDescent="0.3">
      <c r="A318" s="28"/>
      <c r="AM318" s="19"/>
      <c r="AN318" s="56"/>
      <c r="AO318" s="19"/>
    </row>
    <row r="319" spans="1:41" x14ac:dyDescent="0.3">
      <c r="A319" s="28"/>
      <c r="AM319" s="19"/>
      <c r="AN319" s="56"/>
      <c r="AO319" s="19"/>
    </row>
    <row r="320" spans="1:41" x14ac:dyDescent="0.3">
      <c r="A320" s="28"/>
      <c r="AM320" s="19"/>
      <c r="AN320" s="56"/>
      <c r="AO320" s="19"/>
    </row>
    <row r="321" spans="1:41" x14ac:dyDescent="0.3">
      <c r="A321" s="28"/>
      <c r="AM321" s="19"/>
      <c r="AN321" s="56"/>
      <c r="AO321" s="19"/>
    </row>
    <row r="322" spans="1:41" x14ac:dyDescent="0.3">
      <c r="A322" s="28"/>
      <c r="AM322" s="19"/>
      <c r="AN322" s="56"/>
      <c r="AO322" s="19"/>
    </row>
    <row r="323" spans="1:41" x14ac:dyDescent="0.3">
      <c r="A323" s="28"/>
      <c r="AM323" s="19"/>
      <c r="AN323" s="56"/>
      <c r="AO323" s="19"/>
    </row>
    <row r="324" spans="1:41" x14ac:dyDescent="0.3">
      <c r="A324" s="28"/>
      <c r="AM324" s="19"/>
      <c r="AN324" s="56"/>
      <c r="AO324" s="19"/>
    </row>
    <row r="325" spans="1:41" x14ac:dyDescent="0.3">
      <c r="A325" s="28"/>
      <c r="AM325" s="19"/>
      <c r="AN325" s="56"/>
      <c r="AO325" s="19"/>
    </row>
    <row r="326" spans="1:41" x14ac:dyDescent="0.3">
      <c r="A326" s="28"/>
      <c r="AM326" s="19"/>
      <c r="AN326" s="56"/>
      <c r="AO326" s="19"/>
    </row>
    <row r="327" spans="1:41" x14ac:dyDescent="0.3">
      <c r="A327" s="28"/>
      <c r="AM327" s="19"/>
      <c r="AN327" s="56"/>
      <c r="AO327" s="19"/>
    </row>
    <row r="328" spans="1:41" x14ac:dyDescent="0.3">
      <c r="A328" s="28"/>
      <c r="AM328" s="19"/>
      <c r="AN328" s="56"/>
      <c r="AO328" s="19"/>
    </row>
    <row r="329" spans="1:41" x14ac:dyDescent="0.3">
      <c r="A329" s="28"/>
      <c r="AM329" s="19"/>
      <c r="AN329" s="56"/>
      <c r="AO329" s="19"/>
    </row>
    <row r="330" spans="1:41" x14ac:dyDescent="0.3">
      <c r="A330" s="28"/>
      <c r="AM330" s="19"/>
      <c r="AN330" s="56"/>
      <c r="AO330" s="19"/>
    </row>
    <row r="331" spans="1:41" x14ac:dyDescent="0.3">
      <c r="A331" s="28"/>
      <c r="AM331" s="19"/>
      <c r="AN331" s="56"/>
      <c r="AO331" s="19"/>
    </row>
    <row r="332" spans="1:41" x14ac:dyDescent="0.3">
      <c r="A332" s="28"/>
      <c r="AM332" s="19"/>
      <c r="AN332" s="56"/>
      <c r="AO332" s="19"/>
    </row>
    <row r="333" spans="1:41" x14ac:dyDescent="0.3">
      <c r="A333" s="28"/>
      <c r="AM333" s="19"/>
      <c r="AN333" s="56"/>
      <c r="AO333" s="19"/>
    </row>
    <row r="334" spans="1:41" x14ac:dyDescent="0.3">
      <c r="A334" s="28"/>
      <c r="AM334" s="19"/>
      <c r="AN334" s="56"/>
      <c r="AO334" s="19"/>
    </row>
    <row r="335" spans="1:41" x14ac:dyDescent="0.3">
      <c r="A335" s="28"/>
      <c r="AM335" s="19"/>
      <c r="AN335" s="56"/>
      <c r="AO335" s="19"/>
    </row>
    <row r="336" spans="1:41" x14ac:dyDescent="0.3">
      <c r="A336" s="28"/>
      <c r="AM336" s="19"/>
      <c r="AN336" s="56"/>
      <c r="AO336" s="19"/>
    </row>
    <row r="337" spans="1:41" x14ac:dyDescent="0.3">
      <c r="A337" s="28"/>
      <c r="AM337" s="19"/>
      <c r="AN337" s="56"/>
      <c r="AO337" s="19"/>
    </row>
    <row r="338" spans="1:41" x14ac:dyDescent="0.3">
      <c r="A338" s="28"/>
      <c r="AM338" s="19"/>
      <c r="AN338" s="56"/>
      <c r="AO338" s="19"/>
    </row>
    <row r="339" spans="1:41" x14ac:dyDescent="0.3">
      <c r="A339" s="28"/>
      <c r="AM339" s="19"/>
      <c r="AN339" s="56"/>
      <c r="AO339" s="19"/>
    </row>
    <row r="340" spans="1:41" x14ac:dyDescent="0.3">
      <c r="A340" s="28"/>
      <c r="AM340" s="19"/>
      <c r="AN340" s="56"/>
      <c r="AO340" s="19"/>
    </row>
    <row r="341" spans="1:41" x14ac:dyDescent="0.3">
      <c r="A341" s="28"/>
      <c r="AM341" s="19"/>
      <c r="AN341" s="56"/>
      <c r="AO341" s="19"/>
    </row>
    <row r="342" spans="1:41" x14ac:dyDescent="0.3">
      <c r="A342" s="28"/>
      <c r="AM342" s="19"/>
      <c r="AN342" s="56"/>
      <c r="AO342" s="19"/>
    </row>
    <row r="343" spans="1:41" x14ac:dyDescent="0.3">
      <c r="A343" s="28"/>
      <c r="AM343" s="19"/>
      <c r="AN343" s="56"/>
      <c r="AO343" s="19"/>
    </row>
    <row r="344" spans="1:41" x14ac:dyDescent="0.3">
      <c r="A344" s="28"/>
      <c r="AM344" s="19"/>
      <c r="AN344" s="56"/>
      <c r="AO344" s="19"/>
    </row>
    <row r="345" spans="1:41" x14ac:dyDescent="0.3">
      <c r="A345" s="28"/>
      <c r="AM345" s="19"/>
      <c r="AN345" s="56"/>
      <c r="AO345" s="19"/>
    </row>
    <row r="346" spans="1:41" x14ac:dyDescent="0.3">
      <c r="A346" s="28"/>
      <c r="AM346" s="19"/>
      <c r="AN346" s="56"/>
      <c r="AO346" s="19"/>
    </row>
    <row r="347" spans="1:41" x14ac:dyDescent="0.3">
      <c r="A347" s="28"/>
      <c r="AM347" s="19"/>
      <c r="AN347" s="56"/>
      <c r="AO347" s="19"/>
    </row>
    <row r="348" spans="1:41" x14ac:dyDescent="0.3">
      <c r="A348" s="28"/>
      <c r="AM348" s="19"/>
      <c r="AN348" s="56"/>
      <c r="AO348" s="19"/>
    </row>
    <row r="349" spans="1:41" x14ac:dyDescent="0.3">
      <c r="A349" s="28"/>
      <c r="AM349" s="19"/>
      <c r="AN349" s="56"/>
      <c r="AO349" s="19"/>
    </row>
    <row r="350" spans="1:41" x14ac:dyDescent="0.3">
      <c r="A350" s="28"/>
      <c r="AM350" s="19"/>
      <c r="AN350" s="56"/>
      <c r="AO350" s="19"/>
    </row>
    <row r="351" spans="1:41" x14ac:dyDescent="0.3">
      <c r="A351" s="28"/>
      <c r="AM351" s="19"/>
      <c r="AN351" s="56"/>
      <c r="AO351" s="19"/>
    </row>
    <row r="352" spans="1:41" x14ac:dyDescent="0.3">
      <c r="A352" s="28"/>
      <c r="AM352" s="19"/>
      <c r="AN352" s="56"/>
      <c r="AO352" s="19"/>
    </row>
    <row r="353" spans="1:41" x14ac:dyDescent="0.3">
      <c r="A353" s="28"/>
      <c r="AM353" s="19"/>
      <c r="AN353" s="56"/>
      <c r="AO353" s="19"/>
    </row>
    <row r="354" spans="1:41" x14ac:dyDescent="0.3">
      <c r="A354" s="28"/>
      <c r="AM354" s="19"/>
      <c r="AN354" s="56"/>
      <c r="AO354" s="19"/>
    </row>
    <row r="355" spans="1:41" x14ac:dyDescent="0.3">
      <c r="A355" s="28"/>
      <c r="AM355" s="19"/>
      <c r="AN355" s="56"/>
      <c r="AO355" s="19"/>
    </row>
    <row r="356" spans="1:41" x14ac:dyDescent="0.3">
      <c r="A356" s="28"/>
      <c r="AM356" s="19"/>
      <c r="AN356" s="56"/>
      <c r="AO356" s="19"/>
    </row>
    <row r="357" spans="1:41" x14ac:dyDescent="0.3">
      <c r="A357" s="28"/>
      <c r="AM357" s="19"/>
      <c r="AN357" s="56"/>
      <c r="AO357" s="19"/>
    </row>
    <row r="358" spans="1:41" x14ac:dyDescent="0.3">
      <c r="A358" s="28"/>
      <c r="AM358" s="19"/>
      <c r="AN358" s="56"/>
      <c r="AO358" s="19"/>
    </row>
    <row r="359" spans="1:41" x14ac:dyDescent="0.3">
      <c r="A359" s="28"/>
      <c r="AM359" s="19"/>
      <c r="AN359" s="56"/>
      <c r="AO359" s="19"/>
    </row>
    <row r="360" spans="1:41" x14ac:dyDescent="0.3">
      <c r="A360" s="28"/>
      <c r="AM360" s="19"/>
      <c r="AN360" s="56"/>
      <c r="AO360" s="19"/>
    </row>
    <row r="361" spans="1:41" x14ac:dyDescent="0.3">
      <c r="A361" s="28"/>
      <c r="AM361" s="19"/>
      <c r="AN361" s="56"/>
      <c r="AO361" s="19"/>
    </row>
    <row r="362" spans="1:41" x14ac:dyDescent="0.3">
      <c r="A362" s="28"/>
      <c r="AM362" s="19"/>
      <c r="AN362" s="56"/>
      <c r="AO362" s="19"/>
    </row>
    <row r="363" spans="1:41" x14ac:dyDescent="0.3">
      <c r="A363" s="28"/>
      <c r="AM363" s="19"/>
      <c r="AN363" s="56"/>
      <c r="AO363" s="19"/>
    </row>
    <row r="364" spans="1:41" x14ac:dyDescent="0.3">
      <c r="A364" s="28"/>
      <c r="AM364" s="19"/>
      <c r="AN364" s="56"/>
      <c r="AO364" s="19"/>
    </row>
    <row r="365" spans="1:41" x14ac:dyDescent="0.3">
      <c r="A365" s="28"/>
      <c r="AM365" s="19"/>
      <c r="AN365" s="56"/>
      <c r="AO365" s="19"/>
    </row>
    <row r="366" spans="1:41" x14ac:dyDescent="0.3">
      <c r="A366" s="28"/>
      <c r="AM366" s="19"/>
      <c r="AN366" s="56"/>
      <c r="AO366" s="19"/>
    </row>
    <row r="367" spans="1:41" x14ac:dyDescent="0.3">
      <c r="A367" s="28"/>
      <c r="AM367" s="19"/>
      <c r="AN367" s="56"/>
      <c r="AO367" s="19"/>
    </row>
    <row r="368" spans="1:41" x14ac:dyDescent="0.3">
      <c r="A368" s="28"/>
      <c r="AM368" s="19"/>
      <c r="AN368" s="56"/>
      <c r="AO368" s="19"/>
    </row>
    <row r="369" spans="1:41" x14ac:dyDescent="0.3">
      <c r="A369" s="28"/>
      <c r="AM369" s="19"/>
      <c r="AN369" s="56"/>
      <c r="AO369" s="19"/>
    </row>
    <row r="370" spans="1:41" x14ac:dyDescent="0.3">
      <c r="A370" s="28"/>
      <c r="AM370" s="19"/>
      <c r="AN370" s="56"/>
      <c r="AO370" s="19"/>
    </row>
    <row r="371" spans="1:41" x14ac:dyDescent="0.3">
      <c r="A371" s="28"/>
      <c r="AM371" s="19"/>
      <c r="AN371" s="56"/>
      <c r="AO371" s="19"/>
    </row>
    <row r="372" spans="1:41" x14ac:dyDescent="0.3">
      <c r="A372" s="28"/>
      <c r="AM372" s="19"/>
      <c r="AN372" s="56"/>
      <c r="AO372" s="19"/>
    </row>
    <row r="373" spans="1:41" x14ac:dyDescent="0.3">
      <c r="A373" s="28"/>
      <c r="AM373" s="19"/>
      <c r="AN373" s="56"/>
      <c r="AO373" s="19"/>
    </row>
    <row r="374" spans="1:41" x14ac:dyDescent="0.3">
      <c r="A374" s="28"/>
      <c r="AM374" s="19"/>
      <c r="AN374" s="56"/>
      <c r="AO374" s="19"/>
    </row>
    <row r="375" spans="1:41" x14ac:dyDescent="0.3">
      <c r="A375" s="28"/>
      <c r="AM375" s="19"/>
      <c r="AN375" s="56"/>
      <c r="AO375" s="19"/>
    </row>
    <row r="376" spans="1:41" x14ac:dyDescent="0.3">
      <c r="A376" s="28"/>
      <c r="AM376" s="19"/>
      <c r="AN376" s="56"/>
      <c r="AO376" s="19"/>
    </row>
    <row r="377" spans="1:41" x14ac:dyDescent="0.3">
      <c r="A377" s="28"/>
      <c r="AM377" s="19"/>
      <c r="AN377" s="56"/>
      <c r="AO377" s="19"/>
    </row>
    <row r="378" spans="1:41" x14ac:dyDescent="0.3">
      <c r="A378" s="28"/>
      <c r="AM378" s="19"/>
      <c r="AN378" s="56"/>
      <c r="AO378" s="19"/>
    </row>
    <row r="379" spans="1:41" x14ac:dyDescent="0.3">
      <c r="A379" s="28"/>
      <c r="AM379" s="19"/>
      <c r="AN379" s="56"/>
      <c r="AO379" s="19"/>
    </row>
    <row r="380" spans="1:41" x14ac:dyDescent="0.3">
      <c r="A380" s="28"/>
      <c r="AM380" s="19"/>
      <c r="AN380" s="56"/>
      <c r="AO380" s="19"/>
    </row>
    <row r="381" spans="1:41" x14ac:dyDescent="0.3">
      <c r="A381" s="28"/>
      <c r="AM381" s="19"/>
      <c r="AN381" s="56"/>
      <c r="AO381" s="19"/>
    </row>
    <row r="382" spans="1:41" x14ac:dyDescent="0.3">
      <c r="A382" s="28"/>
      <c r="AM382" s="19"/>
      <c r="AN382" s="56"/>
      <c r="AO382" s="19"/>
    </row>
    <row r="383" spans="1:41" x14ac:dyDescent="0.3">
      <c r="A383" s="28"/>
      <c r="AM383" s="19"/>
      <c r="AN383" s="56"/>
      <c r="AO383" s="19"/>
    </row>
    <row r="384" spans="1:41" x14ac:dyDescent="0.3">
      <c r="A384" s="28"/>
      <c r="AM384" s="19"/>
      <c r="AN384" s="56"/>
      <c r="AO384" s="19"/>
    </row>
    <row r="385" spans="1:41" x14ac:dyDescent="0.3">
      <c r="A385" s="28"/>
      <c r="AM385" s="19"/>
      <c r="AN385" s="56"/>
      <c r="AO385" s="19"/>
    </row>
    <row r="386" spans="1:41" x14ac:dyDescent="0.3">
      <c r="A386" s="28"/>
      <c r="AM386" s="19"/>
      <c r="AN386" s="56"/>
      <c r="AO386" s="19"/>
    </row>
    <row r="387" spans="1:41" x14ac:dyDescent="0.3">
      <c r="A387" s="28"/>
      <c r="AM387" s="19"/>
      <c r="AN387" s="56"/>
      <c r="AO387" s="19"/>
    </row>
    <row r="388" spans="1:41" x14ac:dyDescent="0.3">
      <c r="A388" s="28"/>
      <c r="AM388" s="19"/>
      <c r="AN388" s="56"/>
      <c r="AO388" s="19"/>
    </row>
    <row r="389" spans="1:41" x14ac:dyDescent="0.3">
      <c r="A389" s="28"/>
      <c r="AM389" s="19"/>
      <c r="AN389" s="56"/>
      <c r="AO389" s="19"/>
    </row>
    <row r="390" spans="1:41" x14ac:dyDescent="0.3">
      <c r="A390" s="28"/>
      <c r="AM390" s="19"/>
      <c r="AN390" s="56"/>
      <c r="AO390" s="19"/>
    </row>
    <row r="391" spans="1:41" x14ac:dyDescent="0.3">
      <c r="A391" s="28"/>
      <c r="AM391" s="19"/>
      <c r="AN391" s="56"/>
      <c r="AO391" s="19"/>
    </row>
    <row r="392" spans="1:41" x14ac:dyDescent="0.3">
      <c r="A392" s="28"/>
      <c r="AM392" s="19"/>
      <c r="AN392" s="56"/>
      <c r="AO392" s="19"/>
    </row>
    <row r="393" spans="1:41" x14ac:dyDescent="0.3">
      <c r="A393" s="28"/>
      <c r="AM393" s="19"/>
      <c r="AN393" s="56"/>
      <c r="AO393" s="19"/>
    </row>
    <row r="394" spans="1:41" x14ac:dyDescent="0.3">
      <c r="A394" s="28"/>
      <c r="AM394" s="19"/>
      <c r="AN394" s="56"/>
      <c r="AO394" s="19"/>
    </row>
    <row r="395" spans="1:41" x14ac:dyDescent="0.3">
      <c r="A395" s="28"/>
      <c r="AM395" s="19"/>
      <c r="AN395" s="56"/>
      <c r="AO395" s="19"/>
    </row>
    <row r="396" spans="1:41" x14ac:dyDescent="0.3">
      <c r="A396" s="28"/>
      <c r="AM396" s="19"/>
      <c r="AN396" s="56"/>
      <c r="AO396" s="19"/>
    </row>
    <row r="397" spans="1:41" x14ac:dyDescent="0.3">
      <c r="A397" s="28"/>
      <c r="AM397" s="19"/>
      <c r="AN397" s="56"/>
      <c r="AO397" s="19"/>
    </row>
    <row r="398" spans="1:41" x14ac:dyDescent="0.3">
      <c r="A398" s="28"/>
      <c r="AM398" s="19"/>
      <c r="AN398" s="56"/>
      <c r="AO398" s="19"/>
    </row>
    <row r="399" spans="1:41" x14ac:dyDescent="0.3">
      <c r="A399" s="28"/>
      <c r="AM399" s="19"/>
      <c r="AN399" s="56"/>
      <c r="AO399" s="19"/>
    </row>
    <row r="400" spans="1:41" x14ac:dyDescent="0.3">
      <c r="A400" s="28"/>
      <c r="AM400" s="19"/>
      <c r="AN400" s="56"/>
      <c r="AO400" s="19"/>
    </row>
    <row r="401" spans="1:41" x14ac:dyDescent="0.3">
      <c r="A401" s="28"/>
      <c r="AM401" s="19"/>
      <c r="AN401" s="56"/>
      <c r="AO401" s="19"/>
    </row>
    <row r="402" spans="1:41" x14ac:dyDescent="0.3">
      <c r="A402" s="28"/>
      <c r="AM402" s="19"/>
      <c r="AN402" s="56"/>
      <c r="AO402" s="19"/>
    </row>
    <row r="403" spans="1:41" x14ac:dyDescent="0.3">
      <c r="A403" s="28"/>
      <c r="AM403" s="19"/>
      <c r="AN403" s="56"/>
      <c r="AO403" s="19"/>
    </row>
    <row r="404" spans="1:41" x14ac:dyDescent="0.3">
      <c r="A404" s="28"/>
      <c r="AM404" s="19"/>
      <c r="AN404" s="56"/>
      <c r="AO404" s="19"/>
    </row>
    <row r="405" spans="1:41" x14ac:dyDescent="0.3">
      <c r="A405" s="28"/>
      <c r="AM405" s="19"/>
      <c r="AN405" s="56"/>
      <c r="AO405" s="19"/>
    </row>
    <row r="406" spans="1:41" x14ac:dyDescent="0.3">
      <c r="A406" s="28"/>
      <c r="AM406" s="19"/>
      <c r="AN406" s="56"/>
      <c r="AO406" s="19"/>
    </row>
    <row r="407" spans="1:41" x14ac:dyDescent="0.3">
      <c r="A407" s="28"/>
      <c r="AM407" s="19"/>
      <c r="AN407" s="56"/>
      <c r="AO407" s="19"/>
    </row>
    <row r="408" spans="1:41" x14ac:dyDescent="0.3">
      <c r="A408" s="28"/>
      <c r="AM408" s="19"/>
      <c r="AN408" s="56"/>
      <c r="AO408" s="19"/>
    </row>
    <row r="409" spans="1:41" x14ac:dyDescent="0.3">
      <c r="A409" s="28"/>
      <c r="AM409" s="19"/>
      <c r="AN409" s="56"/>
      <c r="AO409" s="19"/>
    </row>
    <row r="410" spans="1:41" x14ac:dyDescent="0.3">
      <c r="A410" s="28"/>
      <c r="AM410" s="19"/>
      <c r="AN410" s="56"/>
      <c r="AO410" s="19"/>
    </row>
    <row r="411" spans="1:41" x14ac:dyDescent="0.3">
      <c r="A411" s="28"/>
      <c r="AM411" s="19"/>
      <c r="AN411" s="56"/>
      <c r="AO411" s="19"/>
    </row>
    <row r="412" spans="1:41" x14ac:dyDescent="0.3">
      <c r="A412" s="28"/>
      <c r="AM412" s="19"/>
      <c r="AN412" s="56"/>
      <c r="AO412" s="19"/>
    </row>
    <row r="413" spans="1:41" x14ac:dyDescent="0.3">
      <c r="A413" s="28"/>
      <c r="AM413" s="19"/>
      <c r="AN413" s="56"/>
      <c r="AO413" s="19"/>
    </row>
    <row r="414" spans="1:41" x14ac:dyDescent="0.3">
      <c r="A414" s="28"/>
      <c r="AM414" s="19"/>
      <c r="AN414" s="56"/>
      <c r="AO414" s="19"/>
    </row>
    <row r="415" spans="1:41" x14ac:dyDescent="0.3">
      <c r="A415" s="28"/>
      <c r="AM415" s="19"/>
      <c r="AN415" s="56"/>
      <c r="AO415" s="19"/>
    </row>
    <row r="416" spans="1:41" x14ac:dyDescent="0.3">
      <c r="A416" s="28"/>
      <c r="AM416" s="19"/>
      <c r="AN416" s="56"/>
      <c r="AO416" s="19"/>
    </row>
    <row r="417" spans="1:41" x14ac:dyDescent="0.3">
      <c r="A417" s="28"/>
      <c r="AM417" s="19"/>
      <c r="AN417" s="56"/>
      <c r="AO417" s="19"/>
    </row>
    <row r="418" spans="1:41" x14ac:dyDescent="0.3">
      <c r="A418" s="28"/>
      <c r="AM418" s="19"/>
      <c r="AN418" s="56"/>
      <c r="AO418" s="19"/>
    </row>
    <row r="419" spans="1:41" x14ac:dyDescent="0.3">
      <c r="A419" s="28"/>
      <c r="AM419" s="19"/>
      <c r="AN419" s="56"/>
      <c r="AO419" s="19"/>
    </row>
    <row r="420" spans="1:41" x14ac:dyDescent="0.3">
      <c r="A420" s="28"/>
      <c r="AM420" s="19"/>
      <c r="AN420" s="56"/>
      <c r="AO420" s="19"/>
    </row>
    <row r="421" spans="1:41" x14ac:dyDescent="0.3">
      <c r="A421" s="28"/>
      <c r="AM421" s="19"/>
      <c r="AN421" s="56"/>
      <c r="AO421" s="19"/>
    </row>
    <row r="422" spans="1:41" x14ac:dyDescent="0.3">
      <c r="A422" s="28"/>
      <c r="AM422" s="19"/>
      <c r="AN422" s="56"/>
      <c r="AO422" s="19"/>
    </row>
    <row r="423" spans="1:41" x14ac:dyDescent="0.3">
      <c r="A423" s="28"/>
      <c r="AM423" s="19"/>
      <c r="AN423" s="56"/>
      <c r="AO423" s="19"/>
    </row>
    <row r="424" spans="1:41" x14ac:dyDescent="0.3">
      <c r="A424" s="28"/>
      <c r="AM424" s="19"/>
      <c r="AN424" s="56"/>
      <c r="AO424" s="19"/>
    </row>
    <row r="425" spans="1:41" x14ac:dyDescent="0.3">
      <c r="A425" s="28"/>
      <c r="AM425" s="19"/>
      <c r="AN425" s="56"/>
      <c r="AO425" s="19"/>
    </row>
    <row r="426" spans="1:41" x14ac:dyDescent="0.3">
      <c r="A426" s="28"/>
      <c r="AM426" s="19"/>
      <c r="AN426" s="56"/>
      <c r="AO426" s="19"/>
    </row>
    <row r="427" spans="1:41" x14ac:dyDescent="0.3">
      <c r="A427" s="28"/>
      <c r="AM427" s="19"/>
      <c r="AN427" s="56"/>
      <c r="AO427" s="19"/>
    </row>
    <row r="428" spans="1:41" x14ac:dyDescent="0.3">
      <c r="A428" s="28"/>
      <c r="AM428" s="19"/>
      <c r="AN428" s="56"/>
      <c r="AO428" s="19"/>
    </row>
    <row r="429" spans="1:41" x14ac:dyDescent="0.3">
      <c r="A429" s="28"/>
      <c r="AM429" s="19"/>
      <c r="AN429" s="56"/>
      <c r="AO429" s="19"/>
    </row>
    <row r="430" spans="1:41" x14ac:dyDescent="0.3">
      <c r="A430" s="28"/>
      <c r="AM430" s="19"/>
      <c r="AN430" s="56"/>
      <c r="AO430" s="19"/>
    </row>
    <row r="431" spans="1:41" x14ac:dyDescent="0.3">
      <c r="A431" s="28"/>
      <c r="AM431" s="19"/>
      <c r="AN431" s="56"/>
      <c r="AO431" s="19"/>
    </row>
    <row r="432" spans="1:41" x14ac:dyDescent="0.3">
      <c r="A432" s="28"/>
      <c r="AM432" s="19"/>
      <c r="AN432" s="56"/>
      <c r="AO432" s="19"/>
    </row>
    <row r="433" spans="1:41" x14ac:dyDescent="0.3">
      <c r="A433" s="28"/>
      <c r="AM433" s="19"/>
      <c r="AN433" s="56"/>
      <c r="AO433" s="19"/>
    </row>
    <row r="434" spans="1:41" x14ac:dyDescent="0.3">
      <c r="A434" s="28"/>
      <c r="AM434" s="19"/>
      <c r="AN434" s="56"/>
      <c r="AO434" s="19"/>
    </row>
    <row r="435" spans="1:41" x14ac:dyDescent="0.3">
      <c r="A435" s="28"/>
      <c r="AM435" s="19"/>
      <c r="AN435" s="56"/>
      <c r="AO435" s="19"/>
    </row>
    <row r="436" spans="1:41" x14ac:dyDescent="0.3">
      <c r="A436" s="28"/>
      <c r="AM436" s="19"/>
      <c r="AN436" s="56"/>
      <c r="AO436" s="19"/>
    </row>
    <row r="437" spans="1:41" x14ac:dyDescent="0.3">
      <c r="A437" s="28"/>
      <c r="AM437" s="19"/>
      <c r="AN437" s="56"/>
      <c r="AO437" s="19"/>
    </row>
    <row r="438" spans="1:41" x14ac:dyDescent="0.3">
      <c r="A438" s="28"/>
      <c r="AM438" s="19"/>
      <c r="AN438" s="56"/>
      <c r="AO438" s="19"/>
    </row>
    <row r="439" spans="1:41" x14ac:dyDescent="0.3">
      <c r="A439" s="28"/>
      <c r="AM439" s="19"/>
      <c r="AN439" s="56"/>
      <c r="AO439" s="19"/>
    </row>
    <row r="440" spans="1:41" x14ac:dyDescent="0.3">
      <c r="A440" s="28"/>
      <c r="AM440" s="19"/>
      <c r="AN440" s="56"/>
      <c r="AO440" s="19"/>
    </row>
    <row r="441" spans="1:41" x14ac:dyDescent="0.3">
      <c r="A441" s="28"/>
      <c r="AM441" s="19"/>
      <c r="AN441" s="56"/>
      <c r="AO441" s="19"/>
    </row>
    <row r="442" spans="1:41" x14ac:dyDescent="0.3">
      <c r="A442" s="28"/>
      <c r="AM442" s="19"/>
      <c r="AN442" s="56"/>
      <c r="AO442" s="19"/>
    </row>
    <row r="443" spans="1:41" x14ac:dyDescent="0.3">
      <c r="A443" s="28"/>
      <c r="AM443" s="19"/>
      <c r="AN443" s="56"/>
      <c r="AO443" s="19"/>
    </row>
    <row r="444" spans="1:41" x14ac:dyDescent="0.3">
      <c r="A444" s="28"/>
    </row>
    <row r="445" spans="1:41" x14ac:dyDescent="0.3">
      <c r="A445" s="28"/>
    </row>
    <row r="446" spans="1:41" x14ac:dyDescent="0.3">
      <c r="A446" s="28"/>
    </row>
    <row r="447" spans="1:41" x14ac:dyDescent="0.3">
      <c r="A447" s="28"/>
    </row>
    <row r="448" spans="1:41" x14ac:dyDescent="0.3">
      <c r="A448" s="28"/>
    </row>
    <row r="449" spans="1:1" x14ac:dyDescent="0.3">
      <c r="A449" s="28"/>
    </row>
    <row r="450" spans="1:1" x14ac:dyDescent="0.3">
      <c r="A450" s="28"/>
    </row>
    <row r="451" spans="1:1" x14ac:dyDescent="0.3">
      <c r="A451" s="28"/>
    </row>
    <row r="452" spans="1:1" x14ac:dyDescent="0.3">
      <c r="A452" s="28"/>
    </row>
    <row r="453" spans="1:1" x14ac:dyDescent="0.3">
      <c r="A453" s="28"/>
    </row>
    <row r="454" spans="1:1" x14ac:dyDescent="0.3">
      <c r="A454" s="28"/>
    </row>
    <row r="455" spans="1:1" x14ac:dyDescent="0.3">
      <c r="A455" s="28"/>
    </row>
    <row r="456" spans="1:1" x14ac:dyDescent="0.3">
      <c r="A456" s="28"/>
    </row>
    <row r="457" spans="1:1" x14ac:dyDescent="0.3">
      <c r="A457" s="28"/>
    </row>
    <row r="458" spans="1:1" x14ac:dyDescent="0.3">
      <c r="A458" s="28"/>
    </row>
    <row r="459" spans="1:1" x14ac:dyDescent="0.3">
      <c r="A459" s="28"/>
    </row>
    <row r="460" spans="1:1" x14ac:dyDescent="0.3">
      <c r="A460" s="28"/>
    </row>
    <row r="461" spans="1:1" x14ac:dyDescent="0.3">
      <c r="A461" s="28"/>
    </row>
    <row r="462" spans="1:1" x14ac:dyDescent="0.3">
      <c r="A462" s="28"/>
    </row>
    <row r="463" spans="1:1" x14ac:dyDescent="0.3">
      <c r="A463" s="28"/>
    </row>
    <row r="464" spans="1:1" x14ac:dyDescent="0.3">
      <c r="A464" s="28"/>
    </row>
    <row r="465" spans="1:1" x14ac:dyDescent="0.3">
      <c r="A465" s="28"/>
    </row>
    <row r="466" spans="1:1" x14ac:dyDescent="0.3">
      <c r="A466" s="28"/>
    </row>
    <row r="467" spans="1:1" x14ac:dyDescent="0.3">
      <c r="A467" s="28"/>
    </row>
    <row r="468" spans="1:1" x14ac:dyDescent="0.3">
      <c r="A468" s="28"/>
    </row>
    <row r="469" spans="1:1" x14ac:dyDescent="0.3">
      <c r="A469" s="28"/>
    </row>
    <row r="470" spans="1:1" x14ac:dyDescent="0.3">
      <c r="A470" s="28"/>
    </row>
    <row r="471" spans="1:1" x14ac:dyDescent="0.3">
      <c r="A471" s="28"/>
    </row>
    <row r="472" spans="1:1" x14ac:dyDescent="0.3">
      <c r="A472" s="28"/>
    </row>
    <row r="473" spans="1:1" x14ac:dyDescent="0.3">
      <c r="A473" s="28"/>
    </row>
    <row r="474" spans="1:1" x14ac:dyDescent="0.3">
      <c r="A474" s="28"/>
    </row>
    <row r="475" spans="1:1" x14ac:dyDescent="0.3">
      <c r="A475" s="28"/>
    </row>
    <row r="476" spans="1:1" x14ac:dyDescent="0.3">
      <c r="A476" s="28"/>
    </row>
    <row r="477" spans="1:1" x14ac:dyDescent="0.3">
      <c r="A477" s="28"/>
    </row>
    <row r="478" spans="1:1" x14ac:dyDescent="0.3">
      <c r="A478" s="28"/>
    </row>
    <row r="479" spans="1:1" x14ac:dyDescent="0.3">
      <c r="A479" s="28"/>
    </row>
    <row r="480" spans="1:1" x14ac:dyDescent="0.3">
      <c r="A480" s="28"/>
    </row>
    <row r="481" spans="1:1" x14ac:dyDescent="0.3">
      <c r="A481" s="28"/>
    </row>
    <row r="482" spans="1:1" x14ac:dyDescent="0.3">
      <c r="A482" s="28"/>
    </row>
    <row r="483" spans="1:1" x14ac:dyDescent="0.3">
      <c r="A483" s="28"/>
    </row>
    <row r="484" spans="1:1" x14ac:dyDescent="0.3">
      <c r="A484" s="28"/>
    </row>
    <row r="485" spans="1:1" x14ac:dyDescent="0.3">
      <c r="A485" s="28"/>
    </row>
    <row r="486" spans="1:1" x14ac:dyDescent="0.3">
      <c r="A486" s="28"/>
    </row>
    <row r="487" spans="1:1" x14ac:dyDescent="0.3">
      <c r="A487" s="28"/>
    </row>
    <row r="488" spans="1:1" x14ac:dyDescent="0.3">
      <c r="A488" s="28"/>
    </row>
    <row r="489" spans="1:1" x14ac:dyDescent="0.3">
      <c r="A489" s="28"/>
    </row>
    <row r="490" spans="1:1" x14ac:dyDescent="0.3">
      <c r="A490" s="28"/>
    </row>
    <row r="491" spans="1:1" x14ac:dyDescent="0.3">
      <c r="A491" s="28"/>
    </row>
    <row r="492" spans="1:1" x14ac:dyDescent="0.3">
      <c r="A492" s="28"/>
    </row>
    <row r="493" spans="1:1" x14ac:dyDescent="0.3">
      <c r="A493" s="28"/>
    </row>
    <row r="494" spans="1:1" x14ac:dyDescent="0.3">
      <c r="A494" s="28"/>
    </row>
    <row r="495" spans="1:1" x14ac:dyDescent="0.3">
      <c r="A495" s="28"/>
    </row>
    <row r="496" spans="1:1" x14ac:dyDescent="0.3">
      <c r="A496" s="28"/>
    </row>
    <row r="497" spans="1:1" x14ac:dyDescent="0.3">
      <c r="A497" s="28"/>
    </row>
    <row r="498" spans="1:1" x14ac:dyDescent="0.3">
      <c r="A498" s="28"/>
    </row>
    <row r="499" spans="1:1" x14ac:dyDescent="0.3">
      <c r="A499" s="28"/>
    </row>
    <row r="500" spans="1:1" x14ac:dyDescent="0.3">
      <c r="A500" s="28"/>
    </row>
    <row r="501" spans="1:1" x14ac:dyDescent="0.3">
      <c r="A501" s="28"/>
    </row>
    <row r="502" spans="1:1" x14ac:dyDescent="0.3">
      <c r="A502" s="28"/>
    </row>
    <row r="503" spans="1:1" x14ac:dyDescent="0.3">
      <c r="A503" s="28"/>
    </row>
    <row r="504" spans="1:1" x14ac:dyDescent="0.3">
      <c r="A504" s="28"/>
    </row>
    <row r="505" spans="1:1" x14ac:dyDescent="0.3">
      <c r="A505" s="28"/>
    </row>
    <row r="506" spans="1:1" x14ac:dyDescent="0.3">
      <c r="A506" s="28"/>
    </row>
    <row r="507" spans="1:1" x14ac:dyDescent="0.3">
      <c r="A507" s="28"/>
    </row>
    <row r="508" spans="1:1" x14ac:dyDescent="0.3">
      <c r="A508" s="28"/>
    </row>
    <row r="509" spans="1:1" x14ac:dyDescent="0.3">
      <c r="A509" s="28"/>
    </row>
    <row r="510" spans="1:1" x14ac:dyDescent="0.3">
      <c r="A510" s="28"/>
    </row>
    <row r="511" spans="1:1" x14ac:dyDescent="0.3">
      <c r="A511" s="28"/>
    </row>
    <row r="512" spans="1:1" x14ac:dyDescent="0.3">
      <c r="A512" s="28"/>
    </row>
    <row r="513" spans="1:1" x14ac:dyDescent="0.3">
      <c r="A513" s="28"/>
    </row>
    <row r="514" spans="1:1" x14ac:dyDescent="0.3">
      <c r="A514" s="28"/>
    </row>
    <row r="515" spans="1:1" x14ac:dyDescent="0.3">
      <c r="A515" s="28"/>
    </row>
    <row r="516" spans="1:1" x14ac:dyDescent="0.3">
      <c r="A516" s="28"/>
    </row>
    <row r="517" spans="1:1" x14ac:dyDescent="0.3">
      <c r="A517" s="28"/>
    </row>
    <row r="518" spans="1:1" x14ac:dyDescent="0.3">
      <c r="A518" s="28"/>
    </row>
    <row r="519" spans="1:1" x14ac:dyDescent="0.3">
      <c r="A519" s="28"/>
    </row>
    <row r="520" spans="1:1" x14ac:dyDescent="0.3">
      <c r="A520" s="28"/>
    </row>
    <row r="521" spans="1:1" x14ac:dyDescent="0.3">
      <c r="A521" s="28"/>
    </row>
    <row r="522" spans="1:1" x14ac:dyDescent="0.3">
      <c r="A522" s="28"/>
    </row>
    <row r="523" spans="1:1" x14ac:dyDescent="0.3">
      <c r="A523" s="28"/>
    </row>
    <row r="524" spans="1:1" x14ac:dyDescent="0.3">
      <c r="A524" s="28"/>
    </row>
    <row r="525" spans="1:1" x14ac:dyDescent="0.3">
      <c r="A525" s="28"/>
    </row>
    <row r="526" spans="1:1" x14ac:dyDescent="0.3">
      <c r="A526" s="28"/>
    </row>
    <row r="527" spans="1:1" x14ac:dyDescent="0.3">
      <c r="A527" s="28"/>
    </row>
    <row r="528" spans="1:1" x14ac:dyDescent="0.3">
      <c r="A528" s="28"/>
    </row>
    <row r="529" spans="1:1" x14ac:dyDescent="0.3">
      <c r="A529" s="28"/>
    </row>
    <row r="530" spans="1:1" x14ac:dyDescent="0.3">
      <c r="A530" s="28"/>
    </row>
    <row r="531" spans="1:1" x14ac:dyDescent="0.3">
      <c r="A531" s="28"/>
    </row>
    <row r="532" spans="1:1" x14ac:dyDescent="0.3">
      <c r="A532" s="28"/>
    </row>
    <row r="533" spans="1:1" x14ac:dyDescent="0.3">
      <c r="A533" s="28"/>
    </row>
    <row r="534" spans="1:1" x14ac:dyDescent="0.3">
      <c r="A534" s="28"/>
    </row>
    <row r="535" spans="1:1" x14ac:dyDescent="0.3">
      <c r="A535" s="28"/>
    </row>
    <row r="536" spans="1:1" x14ac:dyDescent="0.3">
      <c r="A536" s="28"/>
    </row>
    <row r="537" spans="1:1" x14ac:dyDescent="0.3">
      <c r="A537" s="28"/>
    </row>
    <row r="538" spans="1:1" x14ac:dyDescent="0.3">
      <c r="A538" s="28"/>
    </row>
    <row r="539" spans="1:1" x14ac:dyDescent="0.3">
      <c r="A539" s="28"/>
    </row>
    <row r="540" spans="1:1" x14ac:dyDescent="0.3">
      <c r="A540" s="28"/>
    </row>
    <row r="541" spans="1:1" x14ac:dyDescent="0.3">
      <c r="A541" s="28"/>
    </row>
    <row r="542" spans="1:1" x14ac:dyDescent="0.3">
      <c r="A542" s="28"/>
    </row>
    <row r="543" spans="1:1" x14ac:dyDescent="0.3">
      <c r="A543" s="28"/>
    </row>
    <row r="544" spans="1:1" x14ac:dyDescent="0.3">
      <c r="A544" s="28"/>
    </row>
    <row r="545" spans="1:1" x14ac:dyDescent="0.3">
      <c r="A545" s="28"/>
    </row>
    <row r="546" spans="1:1" x14ac:dyDescent="0.3">
      <c r="A546" s="28"/>
    </row>
    <row r="547" spans="1:1" x14ac:dyDescent="0.3">
      <c r="A547" s="28"/>
    </row>
    <row r="548" spans="1:1" x14ac:dyDescent="0.3">
      <c r="A548" s="28"/>
    </row>
    <row r="549" spans="1:1" x14ac:dyDescent="0.3">
      <c r="A549" s="28"/>
    </row>
    <row r="550" spans="1:1" x14ac:dyDescent="0.3">
      <c r="A550" s="28"/>
    </row>
    <row r="551" spans="1:1" x14ac:dyDescent="0.3">
      <c r="A551" s="28"/>
    </row>
    <row r="552" spans="1:1" x14ac:dyDescent="0.3">
      <c r="A552" s="28"/>
    </row>
    <row r="553" spans="1:1" x14ac:dyDescent="0.3">
      <c r="A553" s="28"/>
    </row>
    <row r="554" spans="1:1" x14ac:dyDescent="0.3">
      <c r="A554" s="28"/>
    </row>
    <row r="555" spans="1:1" x14ac:dyDescent="0.3">
      <c r="A555" s="28"/>
    </row>
    <row r="556" spans="1:1" x14ac:dyDescent="0.3">
      <c r="A556" s="28"/>
    </row>
    <row r="557" spans="1:1" x14ac:dyDescent="0.3">
      <c r="A557" s="28"/>
    </row>
    <row r="558" spans="1:1" x14ac:dyDescent="0.3">
      <c r="A558" s="28"/>
    </row>
    <row r="559" spans="1:1" x14ac:dyDescent="0.3">
      <c r="A559" s="28"/>
    </row>
    <row r="560" spans="1:1" x14ac:dyDescent="0.3">
      <c r="A560" s="28"/>
    </row>
    <row r="561" spans="1:1" x14ac:dyDescent="0.3">
      <c r="A561" s="28"/>
    </row>
    <row r="562" spans="1:1" x14ac:dyDescent="0.3">
      <c r="A562" s="28"/>
    </row>
    <row r="563" spans="1:1" x14ac:dyDescent="0.3">
      <c r="A563" s="28"/>
    </row>
    <row r="564" spans="1:1" x14ac:dyDescent="0.3">
      <c r="A564" s="28"/>
    </row>
    <row r="565" spans="1:1" x14ac:dyDescent="0.3">
      <c r="A565" s="28"/>
    </row>
    <row r="566" spans="1:1" x14ac:dyDescent="0.3">
      <c r="A566" s="28"/>
    </row>
    <row r="567" spans="1:1" x14ac:dyDescent="0.3">
      <c r="A567" s="28"/>
    </row>
    <row r="568" spans="1:1" x14ac:dyDescent="0.3">
      <c r="A568" s="28"/>
    </row>
    <row r="569" spans="1:1" x14ac:dyDescent="0.3">
      <c r="A569" s="28"/>
    </row>
    <row r="570" spans="1:1" x14ac:dyDescent="0.3">
      <c r="A570" s="28"/>
    </row>
    <row r="571" spans="1:1" x14ac:dyDescent="0.3">
      <c r="A571" s="28"/>
    </row>
    <row r="572" spans="1:1" x14ac:dyDescent="0.3">
      <c r="A572" s="28"/>
    </row>
    <row r="573" spans="1:1" x14ac:dyDescent="0.3">
      <c r="A573" s="28"/>
    </row>
    <row r="574" spans="1:1" x14ac:dyDescent="0.3">
      <c r="A574" s="28"/>
    </row>
    <row r="575" spans="1:1" x14ac:dyDescent="0.3">
      <c r="A575" s="28"/>
    </row>
    <row r="576" spans="1:1" x14ac:dyDescent="0.3">
      <c r="A576" s="28"/>
    </row>
    <row r="577" spans="1:1" x14ac:dyDescent="0.3">
      <c r="A577" s="28"/>
    </row>
    <row r="578" spans="1:1" x14ac:dyDescent="0.3">
      <c r="A578" s="28"/>
    </row>
    <row r="579" spans="1:1" x14ac:dyDescent="0.3">
      <c r="A579" s="28"/>
    </row>
    <row r="580" spans="1:1" x14ac:dyDescent="0.3">
      <c r="A580" s="28"/>
    </row>
    <row r="581" spans="1:1" x14ac:dyDescent="0.3">
      <c r="A581" s="28"/>
    </row>
    <row r="582" spans="1:1" x14ac:dyDescent="0.3">
      <c r="A582" s="28"/>
    </row>
    <row r="583" spans="1:1" x14ac:dyDescent="0.3">
      <c r="A583" s="28"/>
    </row>
    <row r="584" spans="1:1" x14ac:dyDescent="0.3">
      <c r="A584" s="28"/>
    </row>
    <row r="585" spans="1:1" x14ac:dyDescent="0.3">
      <c r="A585" s="28"/>
    </row>
    <row r="586" spans="1:1" x14ac:dyDescent="0.3">
      <c r="A586" s="28"/>
    </row>
    <row r="587" spans="1:1" x14ac:dyDescent="0.3">
      <c r="A587" s="28"/>
    </row>
    <row r="588" spans="1:1" x14ac:dyDescent="0.3">
      <c r="A588" s="28"/>
    </row>
    <row r="589" spans="1:1" x14ac:dyDescent="0.3">
      <c r="A589" s="28"/>
    </row>
    <row r="590" spans="1:1" x14ac:dyDescent="0.3">
      <c r="A590" s="28"/>
    </row>
    <row r="591" spans="1:1" x14ac:dyDescent="0.3">
      <c r="A591" s="28"/>
    </row>
    <row r="592" spans="1:1" x14ac:dyDescent="0.3">
      <c r="A592" s="28"/>
    </row>
    <row r="593" spans="1:1" x14ac:dyDescent="0.3">
      <c r="A593" s="28"/>
    </row>
    <row r="594" spans="1:1" x14ac:dyDescent="0.3">
      <c r="A594" s="28"/>
    </row>
    <row r="595" spans="1:1" x14ac:dyDescent="0.3">
      <c r="A595" s="28"/>
    </row>
    <row r="596" spans="1:1" x14ac:dyDescent="0.3">
      <c r="A596" s="28"/>
    </row>
    <row r="597" spans="1:1" x14ac:dyDescent="0.3">
      <c r="A597" s="28"/>
    </row>
    <row r="598" spans="1:1" x14ac:dyDescent="0.3">
      <c r="A598" s="28"/>
    </row>
    <row r="599" spans="1:1" x14ac:dyDescent="0.3">
      <c r="A599" s="28"/>
    </row>
    <row r="600" spans="1:1" x14ac:dyDescent="0.3">
      <c r="A600" s="28"/>
    </row>
    <row r="601" spans="1:1" x14ac:dyDescent="0.3">
      <c r="A601" s="28"/>
    </row>
    <row r="602" spans="1:1" x14ac:dyDescent="0.3">
      <c r="A602" s="28"/>
    </row>
    <row r="603" spans="1:1" x14ac:dyDescent="0.3">
      <c r="A603" s="28"/>
    </row>
    <row r="604" spans="1:1" x14ac:dyDescent="0.3">
      <c r="A604" s="28"/>
    </row>
    <row r="605" spans="1:1" x14ac:dyDescent="0.3">
      <c r="A605" s="28"/>
    </row>
    <row r="606" spans="1:1" x14ac:dyDescent="0.3">
      <c r="A606" s="28"/>
    </row>
    <row r="607" spans="1:1" x14ac:dyDescent="0.3">
      <c r="A607" s="28"/>
    </row>
    <row r="608" spans="1:1" x14ac:dyDescent="0.3">
      <c r="A608" s="28"/>
    </row>
    <row r="609" spans="1:1" x14ac:dyDescent="0.3">
      <c r="A609" s="28"/>
    </row>
    <row r="610" spans="1:1" x14ac:dyDescent="0.3">
      <c r="A610" s="28"/>
    </row>
    <row r="611" spans="1:1" x14ac:dyDescent="0.3">
      <c r="A611" s="28"/>
    </row>
    <row r="612" spans="1:1" x14ac:dyDescent="0.3">
      <c r="A612" s="28"/>
    </row>
    <row r="613" spans="1:1" x14ac:dyDescent="0.3">
      <c r="A613" s="28"/>
    </row>
    <row r="614" spans="1:1" x14ac:dyDescent="0.3">
      <c r="A614" s="28"/>
    </row>
    <row r="615" spans="1:1" x14ac:dyDescent="0.3">
      <c r="A615" s="28"/>
    </row>
    <row r="616" spans="1:1" x14ac:dyDescent="0.3">
      <c r="A616" s="28"/>
    </row>
    <row r="617" spans="1:1" x14ac:dyDescent="0.3">
      <c r="A617" s="28"/>
    </row>
    <row r="618" spans="1:1" x14ac:dyDescent="0.3">
      <c r="A618" s="28"/>
    </row>
    <row r="619" spans="1:1" x14ac:dyDescent="0.3">
      <c r="A619" s="28"/>
    </row>
    <row r="620" spans="1:1" x14ac:dyDescent="0.3">
      <c r="A620" s="28"/>
    </row>
  </sheetData>
  <sheetProtection algorithmName="SHA-512" hashValue="KfkS5SwDdLujBPwUDwnTRo3yzXb2uW6/mBeCFLpKGnvgFghV7lCnjsAoAkabOriKc7W7AkGrp6m7zIsZZnK7tw==" saltValue="fnS+TaCu+ZUd9b5DuT7a1A==" spinCount="100000" sheet="1" objects="1" scenarios="1" selectLockedCells="1" selectUnlockedCells="1"/>
  <mergeCells count="24">
    <mergeCell ref="B9:AJ9"/>
    <mergeCell ref="AJ12:AJ13"/>
    <mergeCell ref="T236:AD236"/>
    <mergeCell ref="T239:AD239"/>
    <mergeCell ref="B219:C219"/>
    <mergeCell ref="B220:C220"/>
    <mergeCell ref="B222:C222"/>
    <mergeCell ref="B228:C228"/>
    <mergeCell ref="B223:B226"/>
    <mergeCell ref="AG12:AG13"/>
    <mergeCell ref="AH12:AH13"/>
    <mergeCell ref="AG236:AJ236"/>
    <mergeCell ref="AG239:AJ239"/>
    <mergeCell ref="AI12:AI13"/>
    <mergeCell ref="B221:C221"/>
    <mergeCell ref="A12:A13"/>
    <mergeCell ref="B12:B13"/>
    <mergeCell ref="C12:C13"/>
    <mergeCell ref="L13:Q13"/>
    <mergeCell ref="AF12:AF13"/>
    <mergeCell ref="G12:G13"/>
    <mergeCell ref="T12:T13"/>
    <mergeCell ref="AD12:AD13"/>
    <mergeCell ref="R12:R13"/>
  </mergeCells>
  <hyperlinks>
    <hyperlink ref="B5" r:id="rId1" display="http://pumladost.rs/" xr:uid="{00000000-0004-0000-0000-000000000000}"/>
    <hyperlink ref="B4" r:id="rId2" display="mailto:mladostpu@gmail.com" xr:uid="{00000000-0004-0000-0000-000001000000}"/>
  </hyperlinks>
  <pageMargins left="3.937007874015748E-2" right="3.937007874015748E-2" top="0.74803149606299213" bottom="0.74803149606299213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marijana</cp:lastModifiedBy>
  <cp:lastPrinted>2022-05-13T10:03:52Z</cp:lastPrinted>
  <dcterms:created xsi:type="dcterms:W3CDTF">2013-12-16T07:45:19Z</dcterms:created>
  <dcterms:modified xsi:type="dcterms:W3CDTF">2023-02-12T10:25:53Z</dcterms:modified>
</cp:coreProperties>
</file>